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UBLICACION PARA LA WEB\VOLUMEN V\"/>
    </mc:Choice>
  </mc:AlternateContent>
  <bookViews>
    <workbookView xWindow="360" yWindow="270" windowWidth="14940" windowHeight="9150"/>
  </bookViews>
  <sheets>
    <sheet name="Cuadro 18" sheetId="1" r:id="rId1"/>
  </sheets>
  <definedNames>
    <definedName name="_xlnm._FilterDatabase" localSheetId="0" hidden="1">'Cuadro 18'!#REF!</definedName>
    <definedName name="_xlnm.Print_Area" localSheetId="0">'Cuadro 18'!$A$1:$H$238</definedName>
    <definedName name="_xlnm.Print_Titles" localSheetId="0">'Cuadro 18'!$1:$3</definedName>
  </definedNames>
  <calcPr calcId="152511"/>
</workbook>
</file>

<file path=xl/calcChain.xml><?xml version="1.0" encoding="utf-8"?>
<calcChain xmlns="http://schemas.openxmlformats.org/spreadsheetml/2006/main">
  <c r="D11" i="1" l="1"/>
  <c r="B206" i="1" l="1"/>
  <c r="B205" i="1" l="1"/>
  <c r="D205" i="1"/>
  <c r="B234" i="1" l="1"/>
  <c r="B222" i="1"/>
  <c r="E207" i="1"/>
  <c r="H234" i="1"/>
  <c r="G234" i="1"/>
  <c r="F234" i="1"/>
  <c r="E234" i="1"/>
  <c r="D234" i="1"/>
  <c r="C234" i="1"/>
  <c r="H230" i="1"/>
  <c r="G230" i="1"/>
  <c r="F230" i="1"/>
  <c r="E230" i="1"/>
  <c r="D230" i="1"/>
  <c r="C230" i="1"/>
  <c r="B230" i="1"/>
  <c r="H228" i="1"/>
  <c r="G228" i="1"/>
  <c r="F228" i="1"/>
  <c r="E228" i="1"/>
  <c r="D228" i="1"/>
  <c r="C228" i="1"/>
  <c r="B228" i="1"/>
  <c r="H225" i="1"/>
  <c r="G225" i="1"/>
  <c r="F225" i="1"/>
  <c r="E225" i="1"/>
  <c r="D225" i="1"/>
  <c r="C225" i="1"/>
  <c r="B225" i="1"/>
  <c r="H222" i="1"/>
  <c r="G222" i="1"/>
  <c r="F222" i="1"/>
  <c r="E222" i="1"/>
  <c r="D222" i="1"/>
  <c r="C222" i="1"/>
  <c r="H219" i="1"/>
  <c r="G219" i="1"/>
  <c r="F219" i="1"/>
  <c r="E219" i="1"/>
  <c r="D219" i="1"/>
  <c r="C219" i="1"/>
  <c r="B219" i="1"/>
  <c r="H216" i="1"/>
  <c r="G216" i="1"/>
  <c r="F216" i="1"/>
  <c r="E216" i="1"/>
  <c r="E215" i="1" s="1"/>
  <c r="D216" i="1"/>
  <c r="C216" i="1"/>
  <c r="B216" i="1"/>
  <c r="H212" i="1"/>
  <c r="H211" i="1" s="1"/>
  <c r="G212" i="1"/>
  <c r="F212" i="1"/>
  <c r="E212" i="1"/>
  <c r="E211" i="1" s="1"/>
  <c r="D212" i="1"/>
  <c r="D211" i="1" s="1"/>
  <c r="C212" i="1"/>
  <c r="B212" i="1"/>
  <c r="G211" i="1"/>
  <c r="F211" i="1"/>
  <c r="C211" i="1"/>
  <c r="B211" i="1"/>
  <c r="H209" i="1"/>
  <c r="G209" i="1"/>
  <c r="F209" i="1"/>
  <c r="E209" i="1"/>
  <c r="D209" i="1"/>
  <c r="C209" i="1"/>
  <c r="B209" i="1"/>
  <c r="H207" i="1"/>
  <c r="G207" i="1"/>
  <c r="F207" i="1"/>
  <c r="D207" i="1"/>
  <c r="C207" i="1"/>
  <c r="B207" i="1"/>
  <c r="E205" i="1"/>
  <c r="H203" i="1"/>
  <c r="G203" i="1"/>
  <c r="F203" i="1"/>
  <c r="E203" i="1"/>
  <c r="D203" i="1"/>
  <c r="C203" i="1"/>
  <c r="B203" i="1"/>
  <c r="H201" i="1"/>
  <c r="G201" i="1"/>
  <c r="F201" i="1"/>
  <c r="E201" i="1"/>
  <c r="D201" i="1"/>
  <c r="C201" i="1"/>
  <c r="B201" i="1"/>
  <c r="H199" i="1"/>
  <c r="G199" i="1"/>
  <c r="F199" i="1"/>
  <c r="E199" i="1"/>
  <c r="D199" i="1"/>
  <c r="C199" i="1"/>
  <c r="B199" i="1"/>
  <c r="H193" i="1"/>
  <c r="G193" i="1"/>
  <c r="F193" i="1"/>
  <c r="E193" i="1"/>
  <c r="D193" i="1"/>
  <c r="C193" i="1"/>
  <c r="B193" i="1"/>
  <c r="H190" i="1"/>
  <c r="G190" i="1"/>
  <c r="F190" i="1"/>
  <c r="E190" i="1"/>
  <c r="D190" i="1"/>
  <c r="C190" i="1"/>
  <c r="B190" i="1"/>
  <c r="H188" i="1"/>
  <c r="G188" i="1"/>
  <c r="F188" i="1"/>
  <c r="E188" i="1"/>
  <c r="D188" i="1"/>
  <c r="C188" i="1"/>
  <c r="B188" i="1"/>
  <c r="H185" i="1"/>
  <c r="G185" i="1"/>
  <c r="F185" i="1"/>
  <c r="E185" i="1"/>
  <c r="D185" i="1"/>
  <c r="C185" i="1"/>
  <c r="B185" i="1"/>
  <c r="H176" i="1"/>
  <c r="G176" i="1"/>
  <c r="F176" i="1"/>
  <c r="E176" i="1"/>
  <c r="D176" i="1"/>
  <c r="C176" i="1"/>
  <c r="B176" i="1"/>
  <c r="H172" i="1"/>
  <c r="G172" i="1"/>
  <c r="F172" i="1"/>
  <c r="E172" i="1"/>
  <c r="D172" i="1"/>
  <c r="C172" i="1"/>
  <c r="B172" i="1"/>
  <c r="H166" i="1"/>
  <c r="G166" i="1"/>
  <c r="F166" i="1"/>
  <c r="E166" i="1"/>
  <c r="D166" i="1"/>
  <c r="C166" i="1"/>
  <c r="B166" i="1"/>
  <c r="H159" i="1"/>
  <c r="G159" i="1"/>
  <c r="F159" i="1"/>
  <c r="E159" i="1"/>
  <c r="D159" i="1"/>
  <c r="C159" i="1"/>
  <c r="B159" i="1"/>
  <c r="H155" i="1"/>
  <c r="G155" i="1"/>
  <c r="F155" i="1"/>
  <c r="E155" i="1"/>
  <c r="D155" i="1"/>
  <c r="C155" i="1"/>
  <c r="B155" i="1"/>
  <c r="H146" i="1"/>
  <c r="G146" i="1"/>
  <c r="F146" i="1"/>
  <c r="E146" i="1"/>
  <c r="D146" i="1"/>
  <c r="C146" i="1"/>
  <c r="B146" i="1"/>
  <c r="H144" i="1"/>
  <c r="G144" i="1"/>
  <c r="F144" i="1"/>
  <c r="E144" i="1"/>
  <c r="D144" i="1"/>
  <c r="C144" i="1"/>
  <c r="B144" i="1"/>
  <c r="H141" i="1"/>
  <c r="G141" i="1"/>
  <c r="F141" i="1"/>
  <c r="E141" i="1"/>
  <c r="D141" i="1"/>
  <c r="C141" i="1"/>
  <c r="B141" i="1"/>
  <c r="H138" i="1"/>
  <c r="G138" i="1"/>
  <c r="F138" i="1"/>
  <c r="E138" i="1"/>
  <c r="D138" i="1"/>
  <c r="C138" i="1"/>
  <c r="B138" i="1"/>
  <c r="H135" i="1"/>
  <c r="G135" i="1"/>
  <c r="F135" i="1"/>
  <c r="E135" i="1"/>
  <c r="D135" i="1"/>
  <c r="C135" i="1"/>
  <c r="B135" i="1"/>
  <c r="H133" i="1"/>
  <c r="G133" i="1"/>
  <c r="F133" i="1"/>
  <c r="E133" i="1"/>
  <c r="D133" i="1"/>
  <c r="C133" i="1"/>
  <c r="B133" i="1"/>
  <c r="H127" i="1"/>
  <c r="G127" i="1"/>
  <c r="F127" i="1"/>
  <c r="E127" i="1"/>
  <c r="D127" i="1"/>
  <c r="C127" i="1"/>
  <c r="B127" i="1"/>
  <c r="H123" i="1"/>
  <c r="G123" i="1"/>
  <c r="F123" i="1"/>
  <c r="E123" i="1"/>
  <c r="D123" i="1"/>
  <c r="C123" i="1"/>
  <c r="B123" i="1"/>
  <c r="H119" i="1"/>
  <c r="G119" i="1"/>
  <c r="F119" i="1"/>
  <c r="E119" i="1"/>
  <c r="D119" i="1"/>
  <c r="C119" i="1"/>
  <c r="B119" i="1"/>
  <c r="H111" i="1"/>
  <c r="G111" i="1"/>
  <c r="F111" i="1"/>
  <c r="E111" i="1"/>
  <c r="D111" i="1"/>
  <c r="C111" i="1"/>
  <c r="B111" i="1"/>
  <c r="H108" i="1"/>
  <c r="G108" i="1"/>
  <c r="F108" i="1"/>
  <c r="E108" i="1"/>
  <c r="D108" i="1"/>
  <c r="C108" i="1"/>
  <c r="B108" i="1"/>
  <c r="H105" i="1"/>
  <c r="G105" i="1"/>
  <c r="F105" i="1"/>
  <c r="E105" i="1"/>
  <c r="D105" i="1"/>
  <c r="C105" i="1"/>
  <c r="B105" i="1"/>
  <c r="H102" i="1"/>
  <c r="G102" i="1"/>
  <c r="F102" i="1"/>
  <c r="E102" i="1"/>
  <c r="D102" i="1"/>
  <c r="C102" i="1"/>
  <c r="B102" i="1"/>
  <c r="H97" i="1"/>
  <c r="G97" i="1"/>
  <c r="F97" i="1"/>
  <c r="E97" i="1"/>
  <c r="D97" i="1"/>
  <c r="C97" i="1"/>
  <c r="B97" i="1"/>
  <c r="H95" i="1"/>
  <c r="G95" i="1"/>
  <c r="F95" i="1"/>
  <c r="E95" i="1"/>
  <c r="D95" i="1"/>
  <c r="C95" i="1"/>
  <c r="B95" i="1"/>
  <c r="H93" i="1"/>
  <c r="G93" i="1"/>
  <c r="F93" i="1"/>
  <c r="E93" i="1"/>
  <c r="D93" i="1"/>
  <c r="C93" i="1"/>
  <c r="B93" i="1"/>
  <c r="H89" i="1"/>
  <c r="G89" i="1"/>
  <c r="F89" i="1"/>
  <c r="E89" i="1"/>
  <c r="D89" i="1"/>
  <c r="C89" i="1"/>
  <c r="B89" i="1"/>
  <c r="H87" i="1"/>
  <c r="G87" i="1"/>
  <c r="F87" i="1"/>
  <c r="E87" i="1"/>
  <c r="D87" i="1"/>
  <c r="C87" i="1"/>
  <c r="B87" i="1"/>
  <c r="H79" i="1"/>
  <c r="G79" i="1"/>
  <c r="F79" i="1"/>
  <c r="E79" i="1"/>
  <c r="D79" i="1"/>
  <c r="C79" i="1"/>
  <c r="B79" i="1"/>
  <c r="H71" i="1"/>
  <c r="G71" i="1"/>
  <c r="F71" i="1"/>
  <c r="E71" i="1"/>
  <c r="D71" i="1"/>
  <c r="C71" i="1"/>
  <c r="B71" i="1"/>
  <c r="H69" i="1"/>
  <c r="G69" i="1"/>
  <c r="F69" i="1"/>
  <c r="E69" i="1"/>
  <c r="D69" i="1"/>
  <c r="C69" i="1"/>
  <c r="B69" i="1"/>
  <c r="H64" i="1"/>
  <c r="G64" i="1"/>
  <c r="F64" i="1"/>
  <c r="E64" i="1"/>
  <c r="D64" i="1"/>
  <c r="C64" i="1"/>
  <c r="B64" i="1"/>
  <c r="H56" i="1"/>
  <c r="G56" i="1"/>
  <c r="F56" i="1"/>
  <c r="E56" i="1"/>
  <c r="D56" i="1"/>
  <c r="C56" i="1"/>
  <c r="B56" i="1"/>
  <c r="H49" i="1"/>
  <c r="G49" i="1"/>
  <c r="F49" i="1"/>
  <c r="E49" i="1"/>
  <c r="D49" i="1"/>
  <c r="C49" i="1"/>
  <c r="B49" i="1"/>
  <c r="H46" i="1"/>
  <c r="G46" i="1"/>
  <c r="F46" i="1"/>
  <c r="E46" i="1"/>
  <c r="E41" i="1" s="1"/>
  <c r="D46" i="1"/>
  <c r="C46" i="1"/>
  <c r="B46" i="1"/>
  <c r="H42" i="1"/>
  <c r="G42" i="1"/>
  <c r="F42" i="1"/>
  <c r="E42" i="1"/>
  <c r="D42" i="1"/>
  <c r="D41" i="1" s="1"/>
  <c r="C42" i="1"/>
  <c r="B42" i="1"/>
  <c r="H33" i="1"/>
  <c r="G33" i="1"/>
  <c r="F33" i="1"/>
  <c r="E33" i="1"/>
  <c r="D33" i="1"/>
  <c r="C33" i="1"/>
  <c r="B33" i="1"/>
  <c r="H30" i="1"/>
  <c r="G30" i="1"/>
  <c r="F30" i="1"/>
  <c r="E30" i="1"/>
  <c r="D30" i="1"/>
  <c r="B30" i="1"/>
  <c r="H27" i="1"/>
  <c r="G27" i="1"/>
  <c r="F27" i="1"/>
  <c r="E27" i="1"/>
  <c r="D27" i="1"/>
  <c r="C27" i="1"/>
  <c r="B27" i="1"/>
  <c r="H19" i="1"/>
  <c r="G19" i="1"/>
  <c r="F19" i="1"/>
  <c r="E19" i="1"/>
  <c r="D19" i="1"/>
  <c r="C19" i="1"/>
  <c r="C16" i="1" s="1"/>
  <c r="B19" i="1"/>
  <c r="H17" i="1"/>
  <c r="G17" i="1"/>
  <c r="F17" i="1"/>
  <c r="E17" i="1"/>
  <c r="D17" i="1"/>
  <c r="C17" i="1"/>
  <c r="B17" i="1"/>
  <c r="H14" i="1"/>
  <c r="G14" i="1"/>
  <c r="F14" i="1"/>
  <c r="E14" i="1"/>
  <c r="D14" i="1"/>
  <c r="C14" i="1"/>
  <c r="B14" i="1"/>
  <c r="H11" i="1"/>
  <c r="G11" i="1"/>
  <c r="F11" i="1"/>
  <c r="E11" i="1"/>
  <c r="C11" i="1"/>
  <c r="B11" i="1"/>
  <c r="H8" i="1"/>
  <c r="G8" i="1"/>
  <c r="F8" i="1"/>
  <c r="E8" i="1"/>
  <c r="D8" i="1"/>
  <c r="C8" i="1"/>
  <c r="B8" i="1"/>
  <c r="H6" i="1"/>
  <c r="G6" i="1"/>
  <c r="F6" i="1"/>
  <c r="E6" i="1"/>
  <c r="D6" i="1"/>
  <c r="C6" i="1"/>
  <c r="B6" i="1"/>
  <c r="H140" i="1" l="1"/>
  <c r="H41" i="1"/>
  <c r="E132" i="1"/>
  <c r="F132" i="1"/>
  <c r="B41" i="1"/>
  <c r="C41" i="1"/>
  <c r="C187" i="1"/>
  <c r="B5" i="1"/>
  <c r="D140" i="1"/>
  <c r="B140" i="1"/>
  <c r="D187" i="1"/>
  <c r="F215" i="1"/>
  <c r="F41" i="1"/>
  <c r="G132" i="1"/>
  <c r="F140" i="1"/>
  <c r="G215" i="1"/>
  <c r="G41" i="1"/>
  <c r="D48" i="1"/>
  <c r="B132" i="1"/>
  <c r="D132" i="1"/>
  <c r="H132" i="1"/>
  <c r="G140" i="1"/>
  <c r="B187" i="1"/>
  <c r="D215" i="1"/>
  <c r="H118" i="1"/>
  <c r="B118" i="1"/>
  <c r="E48" i="1"/>
  <c r="H48" i="1"/>
  <c r="G48" i="1"/>
  <c r="C118" i="1"/>
  <c r="C132" i="1"/>
  <c r="D16" i="1"/>
  <c r="B16" i="1"/>
  <c r="H16" i="1"/>
  <c r="F48" i="1"/>
  <c r="E16" i="1"/>
  <c r="G158" i="1"/>
  <c r="C104" i="1"/>
  <c r="C158" i="1"/>
  <c r="F16" i="1"/>
  <c r="G104" i="1"/>
  <c r="D158" i="1"/>
  <c r="B215" i="1"/>
  <c r="E187" i="1"/>
  <c r="H187" i="1"/>
  <c r="F158" i="1"/>
  <c r="B104" i="1"/>
  <c r="E158" i="1"/>
  <c r="G187" i="1"/>
  <c r="D118" i="1"/>
  <c r="D5" i="1"/>
  <c r="F118" i="1"/>
  <c r="H158" i="1"/>
  <c r="C140" i="1"/>
  <c r="H215" i="1"/>
  <c r="F187" i="1"/>
  <c r="G16" i="1"/>
  <c r="C5" i="1"/>
  <c r="E5" i="1"/>
  <c r="E104" i="1"/>
  <c r="F5" i="1"/>
  <c r="F4" i="1" s="1"/>
  <c r="F104" i="1"/>
  <c r="G5" i="1"/>
  <c r="H5" i="1"/>
  <c r="D104" i="1"/>
  <c r="B48" i="1"/>
  <c r="E118" i="1"/>
  <c r="G118" i="1"/>
  <c r="H104" i="1"/>
  <c r="B158" i="1"/>
  <c r="C48" i="1"/>
  <c r="E140" i="1"/>
  <c r="C215" i="1"/>
  <c r="B4" i="1" l="1"/>
  <c r="G4" i="1"/>
  <c r="D4" i="1"/>
  <c r="E4" i="1"/>
  <c r="H4" i="1"/>
  <c r="C4" i="1"/>
</calcChain>
</file>

<file path=xl/sharedStrings.xml><?xml version="1.0" encoding="utf-8"?>
<sst xmlns="http://schemas.openxmlformats.org/spreadsheetml/2006/main" count="334" uniqueCount="242">
  <si>
    <t>Provincia, comarca indígena, distrito y corregimiento</t>
  </si>
  <si>
    <t>Total</t>
  </si>
  <si>
    <t>Cultivo Compacto</t>
  </si>
  <si>
    <t>Cultivo no Compacto</t>
  </si>
  <si>
    <t>Coclé</t>
  </si>
  <si>
    <t>Chiriquí</t>
  </si>
  <si>
    <t>Herrera</t>
  </si>
  <si>
    <t>Bocas del Toro</t>
  </si>
  <si>
    <t>Colón</t>
  </si>
  <si>
    <t>Panamá</t>
  </si>
  <si>
    <t>Darién</t>
  </si>
  <si>
    <t>Los Santos</t>
  </si>
  <si>
    <t>Veraguas</t>
  </si>
  <si>
    <t>Comarca Emberá</t>
  </si>
  <si>
    <t>Comarca Ngäbe Buglé</t>
  </si>
  <si>
    <t>-</t>
  </si>
  <si>
    <t xml:space="preserve">Plantas </t>
  </si>
  <si>
    <t>En edad productiva</t>
  </si>
  <si>
    <t xml:space="preserve"> -   Cantidad nula o cero.</t>
  </si>
  <si>
    <t xml:space="preserve">   Bocas del Toro</t>
  </si>
  <si>
    <t xml:space="preserve">      Bastimentos</t>
  </si>
  <si>
    <t xml:space="preserve">   Changuinola</t>
  </si>
  <si>
    <t xml:space="preserve">      Guabito</t>
  </si>
  <si>
    <t xml:space="preserve">      El Silencio</t>
  </si>
  <si>
    <t xml:space="preserve">   Chiriquí Grande</t>
  </si>
  <si>
    <t xml:space="preserve">      Rambala</t>
  </si>
  <si>
    <t xml:space="preserve">   Almirante</t>
  </si>
  <si>
    <t xml:space="preserve">      Valle del Risco</t>
  </si>
  <si>
    <t xml:space="preserve">   Aguadulce</t>
  </si>
  <si>
    <t xml:space="preserve">      Virgen del Carmen</t>
  </si>
  <si>
    <t xml:space="preserve">   Antón</t>
  </si>
  <si>
    <t xml:space="preserve">      Cabuya</t>
  </si>
  <si>
    <t xml:space="preserve">      El Chirú</t>
  </si>
  <si>
    <t xml:space="preserve">      El Valle</t>
  </si>
  <si>
    <t xml:space="preserve">      Juan Díaz</t>
  </si>
  <si>
    <t xml:space="preserve">      Río Hato</t>
  </si>
  <si>
    <t xml:space="preserve">      San Juan de Dios</t>
  </si>
  <si>
    <t xml:space="preserve">      Caballero</t>
  </si>
  <si>
    <t xml:space="preserve">   La Pintada</t>
  </si>
  <si>
    <t xml:space="preserve">      El Potrero</t>
  </si>
  <si>
    <t xml:space="preserve">   Natá</t>
  </si>
  <si>
    <t xml:space="preserve">      Guzmán</t>
  </si>
  <si>
    <t xml:space="preserve">      Las Huacas</t>
  </si>
  <si>
    <t xml:space="preserve">   Penonomé</t>
  </si>
  <si>
    <t xml:space="preserve">      Cañaveral</t>
  </si>
  <si>
    <t xml:space="preserve">      Coclé</t>
  </si>
  <si>
    <t xml:space="preserve">      Chiguirí Arriba</t>
  </si>
  <si>
    <t xml:space="preserve">      Pajonal</t>
  </si>
  <si>
    <t xml:space="preserve">      Toabré</t>
  </si>
  <si>
    <t xml:space="preserve">      Boca de Tucué</t>
  </si>
  <si>
    <t xml:space="preserve">      General Victoriano Lorenzo</t>
  </si>
  <si>
    <t xml:space="preserve">   Colón</t>
  </si>
  <si>
    <t xml:space="preserve">      Cristóbal</t>
  </si>
  <si>
    <t xml:space="preserve">      Nueva Providencia</t>
  </si>
  <si>
    <t xml:space="preserve">      Salamanca</t>
  </si>
  <si>
    <t xml:space="preserve">   Santa Isabel</t>
  </si>
  <si>
    <t xml:space="preserve">      Viento Frío</t>
  </si>
  <si>
    <t xml:space="preserve">   Alanje</t>
  </si>
  <si>
    <t xml:space="preserve">      Divalá</t>
  </si>
  <si>
    <t xml:space="preserve">      El Tejar</t>
  </si>
  <si>
    <t xml:space="preserve">      Guarumal</t>
  </si>
  <si>
    <t xml:space="preserve">      Santo Tomás</t>
  </si>
  <si>
    <t xml:space="preserve">      Canta Gallo</t>
  </si>
  <si>
    <t xml:space="preserve">      Nuevo México</t>
  </si>
  <si>
    <t xml:space="preserve">   Barú</t>
  </si>
  <si>
    <t xml:space="preserve">      Limones</t>
  </si>
  <si>
    <t xml:space="preserve">      Progreso</t>
  </si>
  <si>
    <t xml:space="preserve">      Baco</t>
  </si>
  <si>
    <t xml:space="preserve">      Rodolfo Aguilar Delgado</t>
  </si>
  <si>
    <t xml:space="preserve">      El Palmar</t>
  </si>
  <si>
    <t xml:space="preserve">      Manaca</t>
  </si>
  <si>
    <t xml:space="preserve">   Boquerón</t>
  </si>
  <si>
    <t xml:space="preserve">      Bágala</t>
  </si>
  <si>
    <t xml:space="preserve">      Guabal</t>
  </si>
  <si>
    <t xml:space="preserve">      Guayabal</t>
  </si>
  <si>
    <t xml:space="preserve">   Boquete</t>
  </si>
  <si>
    <t xml:space="preserve">      Caldera</t>
  </si>
  <si>
    <t xml:space="preserve">   Bugaba</t>
  </si>
  <si>
    <t xml:space="preserve">      Gómez</t>
  </si>
  <si>
    <t xml:space="preserve">      La Estrella</t>
  </si>
  <si>
    <t xml:space="preserve">      San Andrés</t>
  </si>
  <si>
    <t xml:space="preserve">      Santa Marta</t>
  </si>
  <si>
    <t xml:space="preserve">      San Isidro</t>
  </si>
  <si>
    <t xml:space="preserve">   David</t>
  </si>
  <si>
    <t xml:space="preserve">      Chiriquí</t>
  </si>
  <si>
    <t xml:space="preserve">      Guacá</t>
  </si>
  <si>
    <t xml:space="preserve">      Las Lomas</t>
  </si>
  <si>
    <t xml:space="preserve">      San Carlos</t>
  </si>
  <si>
    <t xml:space="preserve">      San Pablo Viejo</t>
  </si>
  <si>
    <t xml:space="preserve">      David Sur</t>
  </si>
  <si>
    <t xml:space="preserve">   Gualaca</t>
  </si>
  <si>
    <t xml:space="preserve">      Rincón</t>
  </si>
  <si>
    <t xml:space="preserve">   Remedios</t>
  </si>
  <si>
    <t xml:space="preserve">      El Porvenir</t>
  </si>
  <si>
    <t xml:space="preserve">      Santa Lucía</t>
  </si>
  <si>
    <t xml:space="preserve">   Renacimiento</t>
  </si>
  <si>
    <t xml:space="preserve">      Cañas Gordas</t>
  </si>
  <si>
    <t xml:space="preserve">   San Félix</t>
  </si>
  <si>
    <t xml:space="preserve">   San Lorenzo</t>
  </si>
  <si>
    <t xml:space="preserve">      Boca del Monte</t>
  </si>
  <si>
    <t xml:space="preserve">      San Juan</t>
  </si>
  <si>
    <t xml:space="preserve">      San Lorenzo</t>
  </si>
  <si>
    <t xml:space="preserve">   Tolé</t>
  </si>
  <si>
    <t xml:space="preserve">      Cerro Viejo</t>
  </si>
  <si>
    <t xml:space="preserve">   Chepigana</t>
  </si>
  <si>
    <t xml:space="preserve">      Jaqué</t>
  </si>
  <si>
    <t xml:space="preserve">      Puerto Piña</t>
  </si>
  <si>
    <t xml:space="preserve">   Pinogana</t>
  </si>
  <si>
    <t xml:space="preserve">      Yaviza</t>
  </si>
  <si>
    <t xml:space="preserve">      Metetí</t>
  </si>
  <si>
    <t xml:space="preserve">   Santa Fe</t>
  </si>
  <si>
    <t xml:space="preserve">      Río Congo</t>
  </si>
  <si>
    <t xml:space="preserve">      Río Iglesias</t>
  </si>
  <si>
    <t xml:space="preserve">      Agua Fría</t>
  </si>
  <si>
    <t xml:space="preserve">      Río Congo Arriba</t>
  </si>
  <si>
    <t xml:space="preserve">      Santa Fe</t>
  </si>
  <si>
    <t xml:space="preserve">      Zapallal</t>
  </si>
  <si>
    <t xml:space="preserve">   Las Minas</t>
  </si>
  <si>
    <t xml:space="preserve">      Chepo</t>
  </si>
  <si>
    <t xml:space="preserve">      Quebrada El Ciprián</t>
  </si>
  <si>
    <t xml:space="preserve">   Los Pozos</t>
  </si>
  <si>
    <t xml:space="preserve">      El Cedro</t>
  </si>
  <si>
    <t xml:space="preserve">      Los Cerritos</t>
  </si>
  <si>
    <t xml:space="preserve">      Las Llanas</t>
  </si>
  <si>
    <t xml:space="preserve">   Ocú</t>
  </si>
  <si>
    <t xml:space="preserve">      Los Llanos</t>
  </si>
  <si>
    <t xml:space="preserve">      Peñas Chatas</t>
  </si>
  <si>
    <t xml:space="preserve">      Entradero del Castillo</t>
  </si>
  <si>
    <t xml:space="preserve">   Las Tablas</t>
  </si>
  <si>
    <t xml:space="preserve">      Las Tablas Abajo</t>
  </si>
  <si>
    <t xml:space="preserve">   Macaracas</t>
  </si>
  <si>
    <t xml:space="preserve">      Bajos de Güera</t>
  </si>
  <si>
    <t xml:space="preserve">      Espino Amarillo</t>
  </si>
  <si>
    <t xml:space="preserve">   Pedasí</t>
  </si>
  <si>
    <t xml:space="preserve">   Chepo</t>
  </si>
  <si>
    <t xml:space="preserve">      Chepo (Cebecera)</t>
  </si>
  <si>
    <t xml:space="preserve">      Tortí</t>
  </si>
  <si>
    <t xml:space="preserve">   Chimán</t>
  </si>
  <si>
    <t xml:space="preserve">   Panamá</t>
  </si>
  <si>
    <t xml:space="preserve">      Ancón</t>
  </si>
  <si>
    <t xml:space="preserve">      Chilibre</t>
  </si>
  <si>
    <t xml:space="preserve">      Las Cumbres</t>
  </si>
  <si>
    <t xml:space="preserve">      San Martín</t>
  </si>
  <si>
    <t xml:space="preserve">      Las Mañanitas</t>
  </si>
  <si>
    <t xml:space="preserve">      Alcalde Díaz</t>
  </si>
  <si>
    <t xml:space="preserve">      Caimitillo</t>
  </si>
  <si>
    <t xml:space="preserve">      Las Garzas</t>
  </si>
  <si>
    <t xml:space="preserve">   San Miguelito</t>
  </si>
  <si>
    <t xml:space="preserve">      Belisario Porras</t>
  </si>
  <si>
    <t xml:space="preserve">      Rufina Alfaro</t>
  </si>
  <si>
    <t xml:space="preserve">   Arraiján</t>
  </si>
  <si>
    <t xml:space="preserve">      Juan Demóstenes Arosemena</t>
  </si>
  <si>
    <t xml:space="preserve">      Santa Clara</t>
  </si>
  <si>
    <t xml:space="preserve">      Veracruz</t>
  </si>
  <si>
    <t xml:space="preserve">      Burunga</t>
  </si>
  <si>
    <t xml:space="preserve">      Cerro Silvestre</t>
  </si>
  <si>
    <t xml:space="preserve">   Capira</t>
  </si>
  <si>
    <t xml:space="preserve">      Cermeño</t>
  </si>
  <si>
    <t xml:space="preserve">      Cirí Grande</t>
  </si>
  <si>
    <t xml:space="preserve">      El Cacao</t>
  </si>
  <si>
    <t xml:space="preserve">      Las Ollas Arriba</t>
  </si>
  <si>
    <t xml:space="preserve">      Villa Carmen</t>
  </si>
  <si>
    <t xml:space="preserve">   Chame</t>
  </si>
  <si>
    <t xml:space="preserve">      Chicá</t>
  </si>
  <si>
    <t xml:space="preserve">      Las Lajas</t>
  </si>
  <si>
    <t xml:space="preserve">   La Chorrera</t>
  </si>
  <si>
    <t xml:space="preserve">      Barrio Balboa</t>
  </si>
  <si>
    <t xml:space="preserve">      El Arado</t>
  </si>
  <si>
    <t xml:space="preserve">      El Coco</t>
  </si>
  <si>
    <t xml:space="preserve">      Guadalupe</t>
  </si>
  <si>
    <t xml:space="preserve">      Herrera</t>
  </si>
  <si>
    <t xml:space="preserve">      Los Díaz</t>
  </si>
  <si>
    <t xml:space="preserve">      Playa Leona</t>
  </si>
  <si>
    <t xml:space="preserve">      Santa Rita</t>
  </si>
  <si>
    <t xml:space="preserve">   San Carlos</t>
  </si>
  <si>
    <t xml:space="preserve">      La Laguna</t>
  </si>
  <si>
    <t xml:space="preserve">   Calobre</t>
  </si>
  <si>
    <t xml:space="preserve">   La Mesa</t>
  </si>
  <si>
    <t xml:space="preserve">      Boró</t>
  </si>
  <si>
    <t xml:space="preserve">   Las Palmas</t>
  </si>
  <si>
    <t xml:space="preserve">      El María</t>
  </si>
  <si>
    <t xml:space="preserve">      El Prado</t>
  </si>
  <si>
    <t xml:space="preserve">      Lolá</t>
  </si>
  <si>
    <t xml:space="preserve">      Viguí</t>
  </si>
  <si>
    <t xml:space="preserve">   Montijo</t>
  </si>
  <si>
    <t xml:space="preserve">      Pilón</t>
  </si>
  <si>
    <t xml:space="preserve">   Río de Jesús</t>
  </si>
  <si>
    <t xml:space="preserve">      Catorce de Noviembre</t>
  </si>
  <si>
    <t xml:space="preserve">      Calovébora</t>
  </si>
  <si>
    <t xml:space="preserve">   Santiago</t>
  </si>
  <si>
    <t xml:space="preserve">   Soná</t>
  </si>
  <si>
    <t xml:space="preserve">      La Soledad</t>
  </si>
  <si>
    <t xml:space="preserve">   Mariato</t>
  </si>
  <si>
    <t xml:space="preserve">   Sambú</t>
  </si>
  <si>
    <t xml:space="preserve">      Río Sábalo</t>
  </si>
  <si>
    <t xml:space="preserve">      Jingurudo</t>
  </si>
  <si>
    <t xml:space="preserve">   Besiko</t>
  </si>
  <si>
    <t xml:space="preserve">      Emplanada de Chorcha</t>
  </si>
  <si>
    <t xml:space="preserve">   Mironó</t>
  </si>
  <si>
    <t xml:space="preserve">      Hato Jobo</t>
  </si>
  <si>
    <t xml:space="preserve">      Quebrada de Loro</t>
  </si>
  <si>
    <t xml:space="preserve">   Müna</t>
  </si>
  <si>
    <t xml:space="preserve">      Cerro Puerco</t>
  </si>
  <si>
    <t xml:space="preserve">   Nole Duima</t>
  </si>
  <si>
    <t xml:space="preserve">      Lajero</t>
  </si>
  <si>
    <t xml:space="preserve">      Susama</t>
  </si>
  <si>
    <t xml:space="preserve">   Ñürüm</t>
  </si>
  <si>
    <t xml:space="preserve">      Güibale</t>
  </si>
  <si>
    <t xml:space="preserve">   Jirondai</t>
  </si>
  <si>
    <t xml:space="preserve">      Samboa</t>
  </si>
  <si>
    <t xml:space="preserve">      Bürí</t>
  </si>
  <si>
    <t xml:space="preserve">      Guariviara</t>
  </si>
  <si>
    <t xml:space="preserve">      Santa Catalina o Calovébora</t>
  </si>
  <si>
    <t>Cuadro 18.  EXPLOTACIONES, NÚMERO DE PLANTAS, SUPERFICIE Y COSECHA DE PALMA ACEITERA EN LA REPÚBLICA, SEGÚN PROVINCIA, COMARCA INDÍGENA, DISTRITO Y CORREGIMIENTO: AÑO AGRÍCOLA 2023/24</t>
  </si>
  <si>
    <t>Explotaciones</t>
  </si>
  <si>
    <t xml:space="preserve">      Chiriquí Grande (cabecera)</t>
  </si>
  <si>
    <t xml:space="preserve">      La Pintada (cabecera)</t>
  </si>
  <si>
    <t xml:space="preserve">      Puerto Armuelles (cabecera)</t>
  </si>
  <si>
    <t xml:space="preserve">      Boquerón (cabecera)</t>
  </si>
  <si>
    <t xml:space="preserve">      La Concepción (cabecera)</t>
  </si>
  <si>
    <t xml:space="preserve">      David (cabecera)</t>
  </si>
  <si>
    <t xml:space="preserve">      Remedios (cabecera)</t>
  </si>
  <si>
    <t xml:space="preserve">      Las Lajas (cabecera)</t>
  </si>
  <si>
    <t xml:space="preserve">      Horconcitos (cabecera)</t>
  </si>
  <si>
    <t xml:space="preserve">      Las Minas (cabecera)</t>
  </si>
  <si>
    <t xml:space="preserve">      Ocú (cabecera)</t>
  </si>
  <si>
    <t xml:space="preserve">      Pedasí (cabecera)</t>
  </si>
  <si>
    <t xml:space="preserve">      Chimán (cabecera)</t>
  </si>
  <si>
    <t xml:space="preserve">      Arraiján (cabecera)</t>
  </si>
  <si>
    <t xml:space="preserve">      La Mesa (cabecera)</t>
  </si>
  <si>
    <t xml:space="preserve">      Las Palmas (cabecera)</t>
  </si>
  <si>
    <t xml:space="preserve">      Santiago (cabecera)</t>
  </si>
  <si>
    <t xml:space="preserve">      Llano de Catival o Mariato (cabecera)</t>
  </si>
  <si>
    <t xml:space="preserve">      Soloy (cabecera)</t>
  </si>
  <si>
    <t xml:space="preserve">      Chichica (cabecera)</t>
  </si>
  <si>
    <t xml:space="preserve">Panamá Oeste </t>
  </si>
  <si>
    <t>Cosecha (En racimos)</t>
  </si>
  <si>
    <t>Superficie total
 (En hectáreas)</t>
  </si>
  <si>
    <t xml:space="preserve">      Aserrío de Gariché</t>
  </si>
  <si>
    <t>NOTA: Las provincias, comarcas indígenas, distritos y corregimientos que no registraron aportación, no fueron incluidos en el cuadro.</t>
  </si>
  <si>
    <t>TOTAL</t>
  </si>
  <si>
    <t xml:space="preserve">   Santa Catalina o Calovébora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</si>
</sst>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5" fillId="2" borderId="0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65" fontId="5" fillId="2" borderId="1" xfId="1" applyNumberFormat="1" applyFont="1" applyFill="1" applyBorder="1" applyAlignment="1">
      <alignment horizontal="right" vertical="center" wrapText="1"/>
    </xf>
    <xf numFmtId="165" fontId="5" fillId="2" borderId="10" xfId="1" applyNumberFormat="1" applyFont="1" applyFill="1" applyBorder="1" applyAlignment="1">
      <alignment horizontal="right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164" fontId="4" fillId="2" borderId="1" xfId="1" applyNumberFormat="1" applyFont="1" applyFill="1" applyBorder="1" applyAlignment="1">
      <alignment horizontal="right" vertical="center" wrapText="1"/>
    </xf>
    <xf numFmtId="165" fontId="4" fillId="2" borderId="7" xfId="1" applyNumberFormat="1" applyFont="1" applyFill="1" applyBorder="1" applyAlignment="1">
      <alignment horizontal="right" vertical="center" wrapText="1"/>
    </xf>
    <xf numFmtId="164" fontId="5" fillId="2" borderId="1" xfId="1" applyNumberFormat="1" applyFont="1" applyFill="1" applyBorder="1" applyAlignment="1">
      <alignment horizontal="right" vertical="center" wrapText="1"/>
    </xf>
    <xf numFmtId="165" fontId="5" fillId="2" borderId="7" xfId="1" applyNumberFormat="1" applyFont="1" applyFill="1" applyBorder="1" applyAlignment="1">
      <alignment horizontal="right" vertical="center" wrapText="1"/>
    </xf>
    <xf numFmtId="164" fontId="5" fillId="2" borderId="10" xfId="1" applyNumberFormat="1" applyFont="1" applyFill="1" applyBorder="1" applyAlignment="1">
      <alignment horizontal="right" vertical="center" wrapText="1"/>
    </xf>
    <xf numFmtId="165" fontId="5" fillId="2" borderId="11" xfId="1" applyNumberFormat="1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1" customWidth="1"/>
    <col min="2" max="8" width="10.85546875" style="1" customWidth="1"/>
    <col min="9" max="16384" width="9.140625" style="1"/>
  </cols>
  <sheetData>
    <row r="1" spans="1:8" ht="60" customHeight="1" x14ac:dyDescent="0.2">
      <c r="A1" s="21" t="s">
        <v>213</v>
      </c>
      <c r="B1" s="21"/>
      <c r="C1" s="21"/>
      <c r="D1" s="21"/>
      <c r="E1" s="21"/>
      <c r="F1" s="21"/>
      <c r="G1" s="21"/>
      <c r="H1" s="21"/>
    </row>
    <row r="2" spans="1:8" ht="30" customHeight="1" x14ac:dyDescent="0.2">
      <c r="A2" s="23" t="s">
        <v>0</v>
      </c>
      <c r="B2" s="22" t="s">
        <v>214</v>
      </c>
      <c r="C2" s="22"/>
      <c r="D2" s="22"/>
      <c r="E2" s="22" t="s">
        <v>16</v>
      </c>
      <c r="F2" s="22"/>
      <c r="G2" s="22" t="s">
        <v>237</v>
      </c>
      <c r="H2" s="25" t="s">
        <v>236</v>
      </c>
    </row>
    <row r="3" spans="1:8" ht="39.950000000000003" customHeight="1" x14ac:dyDescent="0.2">
      <c r="A3" s="24"/>
      <c r="B3" s="3" t="s">
        <v>1</v>
      </c>
      <c r="C3" s="3" t="s">
        <v>2</v>
      </c>
      <c r="D3" s="3" t="s">
        <v>3</v>
      </c>
      <c r="E3" s="3" t="s">
        <v>1</v>
      </c>
      <c r="F3" s="3" t="s">
        <v>17</v>
      </c>
      <c r="G3" s="22"/>
      <c r="H3" s="25"/>
    </row>
    <row r="4" spans="1:8" ht="21" customHeight="1" x14ac:dyDescent="0.2">
      <c r="A4" s="8" t="s">
        <v>240</v>
      </c>
      <c r="B4" s="13">
        <f>+B5+B16+B41+B48+B104+B118+B132+B140+B158+B187+B211+B215</f>
        <v>761</v>
      </c>
      <c r="C4" s="13">
        <f t="shared" ref="C4:H4" si="0">+C5+C16+C41+C48+C104+C118+C132+C140+C158+C187+C211+C215</f>
        <v>452</v>
      </c>
      <c r="D4" s="13">
        <f t="shared" si="0"/>
        <v>309</v>
      </c>
      <c r="E4" s="13">
        <f t="shared" si="0"/>
        <v>2120668</v>
      </c>
      <c r="F4" s="13">
        <f t="shared" si="0"/>
        <v>1865478.0000000002</v>
      </c>
      <c r="G4" s="14">
        <f t="shared" si="0"/>
        <v>15115.925517264001</v>
      </c>
      <c r="H4" s="15">
        <f t="shared" si="0"/>
        <v>9586729.8000000007</v>
      </c>
    </row>
    <row r="5" spans="1:8" ht="21" customHeight="1" x14ac:dyDescent="0.2">
      <c r="A5" s="2" t="s">
        <v>7</v>
      </c>
      <c r="B5" s="13">
        <f>+B6+B8+B11+B14</f>
        <v>7</v>
      </c>
      <c r="C5" s="13">
        <f>+C6+C8+C11+C14</f>
        <v>2</v>
      </c>
      <c r="D5" s="13">
        <f>+D6+D8+D11+D14</f>
        <v>5</v>
      </c>
      <c r="E5" s="13">
        <f t="shared" ref="E5:H5" si="1">+E6+E8+E11+E14</f>
        <v>35809</v>
      </c>
      <c r="F5" s="13">
        <f t="shared" si="1"/>
        <v>35690</v>
      </c>
      <c r="G5" s="14">
        <f t="shared" si="1"/>
        <v>305.89689655199999</v>
      </c>
      <c r="H5" s="15">
        <f t="shared" si="1"/>
        <v>95491</v>
      </c>
    </row>
    <row r="6" spans="1:8" ht="21" customHeight="1" x14ac:dyDescent="0.2">
      <c r="A6" s="2" t="s">
        <v>19</v>
      </c>
      <c r="B6" s="13">
        <f>+B7</f>
        <v>1</v>
      </c>
      <c r="C6" s="13">
        <f t="shared" ref="C6:H6" si="2">+C7</f>
        <v>0</v>
      </c>
      <c r="D6" s="13">
        <f t="shared" si="2"/>
        <v>1</v>
      </c>
      <c r="E6" s="13">
        <f t="shared" si="2"/>
        <v>10</v>
      </c>
      <c r="F6" s="13">
        <f t="shared" si="2"/>
        <v>7</v>
      </c>
      <c r="G6" s="14">
        <f t="shared" si="2"/>
        <v>7.0000000000000007E-2</v>
      </c>
      <c r="H6" s="15">
        <f t="shared" si="2"/>
        <v>10</v>
      </c>
    </row>
    <row r="7" spans="1:8" ht="15" customHeight="1" x14ac:dyDescent="0.2">
      <c r="A7" s="2" t="s">
        <v>20</v>
      </c>
      <c r="B7" s="11">
        <v>1</v>
      </c>
      <c r="C7" s="11">
        <v>0</v>
      </c>
      <c r="D7" s="11">
        <v>1</v>
      </c>
      <c r="E7" s="11">
        <v>10</v>
      </c>
      <c r="F7" s="11">
        <v>7</v>
      </c>
      <c r="G7" s="16">
        <v>7.0000000000000007E-2</v>
      </c>
      <c r="H7" s="17">
        <v>10</v>
      </c>
    </row>
    <row r="8" spans="1:8" ht="21" customHeight="1" x14ac:dyDescent="0.2">
      <c r="A8" s="2" t="s">
        <v>21</v>
      </c>
      <c r="B8" s="13">
        <f>+B9+B10</f>
        <v>3</v>
      </c>
      <c r="C8" s="13">
        <f t="shared" ref="C8:H8" si="3">+C9+C10</f>
        <v>1</v>
      </c>
      <c r="D8" s="13">
        <f t="shared" si="3"/>
        <v>2</v>
      </c>
      <c r="E8" s="13">
        <f t="shared" si="3"/>
        <v>17180</v>
      </c>
      <c r="F8" s="13">
        <f t="shared" si="3"/>
        <v>17165</v>
      </c>
      <c r="G8" s="14">
        <f t="shared" si="3"/>
        <v>120.13</v>
      </c>
      <c r="H8" s="15">
        <f t="shared" si="3"/>
        <v>27201</v>
      </c>
    </row>
    <row r="9" spans="1:8" ht="15" customHeight="1" x14ac:dyDescent="0.2">
      <c r="A9" s="2" t="s">
        <v>22</v>
      </c>
      <c r="B9" s="11">
        <v>2</v>
      </c>
      <c r="C9" s="11">
        <v>1</v>
      </c>
      <c r="D9" s="11">
        <v>1</v>
      </c>
      <c r="E9" s="11">
        <v>17175</v>
      </c>
      <c r="F9" s="11">
        <v>17160</v>
      </c>
      <c r="G9" s="16">
        <v>120.1</v>
      </c>
      <c r="H9" s="17">
        <v>27200</v>
      </c>
    </row>
    <row r="10" spans="1:8" ht="15" customHeight="1" x14ac:dyDescent="0.2">
      <c r="A10" s="2" t="s">
        <v>23</v>
      </c>
      <c r="B10" s="11">
        <v>1</v>
      </c>
      <c r="C10" s="11">
        <v>0</v>
      </c>
      <c r="D10" s="11">
        <v>1</v>
      </c>
      <c r="E10" s="11">
        <v>5</v>
      </c>
      <c r="F10" s="11">
        <v>5</v>
      </c>
      <c r="G10" s="16">
        <v>0.03</v>
      </c>
      <c r="H10" s="17">
        <v>1</v>
      </c>
    </row>
    <row r="11" spans="1:8" ht="21" customHeight="1" x14ac:dyDescent="0.2">
      <c r="A11" s="2" t="s">
        <v>24</v>
      </c>
      <c r="B11" s="13">
        <f>+B12+B13</f>
        <v>2</v>
      </c>
      <c r="C11" s="13">
        <f>+C12+C13</f>
        <v>1</v>
      </c>
      <c r="D11" s="13">
        <f>+D12</f>
        <v>1</v>
      </c>
      <c r="E11" s="13">
        <f t="shared" ref="E11:H11" si="4">+E12+E13</f>
        <v>18618</v>
      </c>
      <c r="F11" s="13">
        <f t="shared" si="4"/>
        <v>18518</v>
      </c>
      <c r="G11" s="14">
        <f t="shared" si="4"/>
        <v>185.69</v>
      </c>
      <c r="H11" s="15">
        <f t="shared" si="4"/>
        <v>68280</v>
      </c>
    </row>
    <row r="12" spans="1:8" ht="15" customHeight="1" x14ac:dyDescent="0.2">
      <c r="A12" s="2" t="s">
        <v>215</v>
      </c>
      <c r="B12" s="11">
        <v>1</v>
      </c>
      <c r="C12" s="11">
        <v>0</v>
      </c>
      <c r="D12" s="11">
        <v>1</v>
      </c>
      <c r="E12" s="11">
        <v>100</v>
      </c>
      <c r="F12" s="11">
        <v>0</v>
      </c>
      <c r="G12" s="16">
        <v>0.69</v>
      </c>
      <c r="H12" s="17">
        <v>0</v>
      </c>
    </row>
    <row r="13" spans="1:8" ht="15" customHeight="1" x14ac:dyDescent="0.2">
      <c r="A13" s="2" t="s">
        <v>25</v>
      </c>
      <c r="B13" s="11">
        <v>1</v>
      </c>
      <c r="C13" s="11">
        <v>1</v>
      </c>
      <c r="D13" s="11" t="s">
        <v>15</v>
      </c>
      <c r="E13" s="11">
        <v>18518</v>
      </c>
      <c r="F13" s="11">
        <v>18518</v>
      </c>
      <c r="G13" s="16">
        <v>185</v>
      </c>
      <c r="H13" s="17">
        <v>68280</v>
      </c>
    </row>
    <row r="14" spans="1:8" ht="21" customHeight="1" x14ac:dyDescent="0.2">
      <c r="A14" s="2" t="s">
        <v>26</v>
      </c>
      <c r="B14" s="13">
        <f>+B15</f>
        <v>1</v>
      </c>
      <c r="C14" s="13">
        <f t="shared" ref="C14:H14" si="5">+C15</f>
        <v>0</v>
      </c>
      <c r="D14" s="13">
        <f t="shared" si="5"/>
        <v>1</v>
      </c>
      <c r="E14" s="13">
        <f t="shared" si="5"/>
        <v>1</v>
      </c>
      <c r="F14" s="13">
        <f t="shared" si="5"/>
        <v>0</v>
      </c>
      <c r="G14" s="14">
        <f t="shared" si="5"/>
        <v>6.8965520000000002E-3</v>
      </c>
      <c r="H14" s="15">
        <f t="shared" si="5"/>
        <v>0</v>
      </c>
    </row>
    <row r="15" spans="1:8" ht="15" customHeight="1" x14ac:dyDescent="0.2">
      <c r="A15" s="2" t="s">
        <v>27</v>
      </c>
      <c r="B15" s="11">
        <v>1</v>
      </c>
      <c r="C15" s="11">
        <v>0</v>
      </c>
      <c r="D15" s="11">
        <v>1</v>
      </c>
      <c r="E15" s="11">
        <v>1</v>
      </c>
      <c r="F15" s="11">
        <v>0</v>
      </c>
      <c r="G15" s="16">
        <v>6.8965520000000002E-3</v>
      </c>
      <c r="H15" s="17">
        <v>0</v>
      </c>
    </row>
    <row r="16" spans="1:8" ht="21" customHeight="1" x14ac:dyDescent="0.2">
      <c r="A16" s="2" t="s">
        <v>4</v>
      </c>
      <c r="B16" s="13">
        <f>+B17+B19+B27+B30+B33</f>
        <v>50</v>
      </c>
      <c r="C16" s="13">
        <f>+C19+C27</f>
        <v>2</v>
      </c>
      <c r="D16" s="13">
        <f t="shared" ref="D16:H16" si="6">+D17+D19+D27+D30+D33</f>
        <v>48</v>
      </c>
      <c r="E16" s="13">
        <f t="shared" si="6"/>
        <v>3151</v>
      </c>
      <c r="F16" s="13">
        <f t="shared" si="6"/>
        <v>29.000000000000004</v>
      </c>
      <c r="G16" s="14">
        <f t="shared" si="6"/>
        <v>21.684137935999999</v>
      </c>
      <c r="H16" s="15">
        <f t="shared" si="6"/>
        <v>34</v>
      </c>
    </row>
    <row r="17" spans="1:8" ht="21" customHeight="1" x14ac:dyDescent="0.2">
      <c r="A17" s="2" t="s">
        <v>28</v>
      </c>
      <c r="B17" s="13">
        <f>+B18</f>
        <v>1</v>
      </c>
      <c r="C17" s="13">
        <f t="shared" ref="C17:H17" si="7">+C18</f>
        <v>0</v>
      </c>
      <c r="D17" s="13">
        <f t="shared" si="7"/>
        <v>1</v>
      </c>
      <c r="E17" s="13">
        <f t="shared" si="7"/>
        <v>8</v>
      </c>
      <c r="F17" s="13">
        <f t="shared" si="7"/>
        <v>0</v>
      </c>
      <c r="G17" s="14">
        <f t="shared" si="7"/>
        <v>0.06</v>
      </c>
      <c r="H17" s="15">
        <f t="shared" si="7"/>
        <v>0</v>
      </c>
    </row>
    <row r="18" spans="1:8" ht="15" customHeight="1" x14ac:dyDescent="0.2">
      <c r="A18" s="2" t="s">
        <v>29</v>
      </c>
      <c r="B18" s="11">
        <v>1</v>
      </c>
      <c r="C18" s="11">
        <v>0</v>
      </c>
      <c r="D18" s="11">
        <v>1</v>
      </c>
      <c r="E18" s="11">
        <v>8</v>
      </c>
      <c r="F18" s="11">
        <v>0</v>
      </c>
      <c r="G18" s="16">
        <v>0.06</v>
      </c>
      <c r="H18" s="17">
        <v>0</v>
      </c>
    </row>
    <row r="19" spans="1:8" ht="21" customHeight="1" x14ac:dyDescent="0.2">
      <c r="A19" s="2" t="s">
        <v>30</v>
      </c>
      <c r="B19" s="13">
        <f>SUM(B20:B26)</f>
        <v>20</v>
      </c>
      <c r="C19" s="13">
        <f t="shared" ref="C19:H19" si="8">SUM(C20:C26)</f>
        <v>1</v>
      </c>
      <c r="D19" s="13">
        <f t="shared" si="8"/>
        <v>19</v>
      </c>
      <c r="E19" s="13">
        <f t="shared" si="8"/>
        <v>66</v>
      </c>
      <c r="F19" s="13">
        <f t="shared" si="8"/>
        <v>7</v>
      </c>
      <c r="G19" s="14">
        <f t="shared" si="8"/>
        <v>0.43137931200000001</v>
      </c>
      <c r="H19" s="15">
        <f t="shared" si="8"/>
        <v>2</v>
      </c>
    </row>
    <row r="20" spans="1:8" ht="15" customHeight="1" x14ac:dyDescent="0.2">
      <c r="A20" s="2" t="s">
        <v>31</v>
      </c>
      <c r="B20" s="11">
        <v>2</v>
      </c>
      <c r="C20" s="11" t="s">
        <v>15</v>
      </c>
      <c r="D20" s="11">
        <v>2</v>
      </c>
      <c r="E20" s="11">
        <v>2</v>
      </c>
      <c r="F20" s="11">
        <v>1</v>
      </c>
      <c r="G20" s="16">
        <v>1.3793104E-2</v>
      </c>
      <c r="H20" s="17">
        <v>1</v>
      </c>
    </row>
    <row r="21" spans="1:8" ht="15" customHeight="1" x14ac:dyDescent="0.2">
      <c r="A21" s="2" t="s">
        <v>32</v>
      </c>
      <c r="B21" s="11">
        <v>2</v>
      </c>
      <c r="C21" s="11" t="s">
        <v>15</v>
      </c>
      <c r="D21" s="11">
        <v>2</v>
      </c>
      <c r="E21" s="11">
        <v>3</v>
      </c>
      <c r="F21" s="11">
        <v>2</v>
      </c>
      <c r="G21" s="16">
        <v>1.6896552000000002E-2</v>
      </c>
      <c r="H21" s="17">
        <v>1</v>
      </c>
    </row>
    <row r="22" spans="1:8" ht="15" customHeight="1" x14ac:dyDescent="0.2">
      <c r="A22" s="2" t="s">
        <v>33</v>
      </c>
      <c r="B22" s="11">
        <v>3</v>
      </c>
      <c r="C22" s="11" t="s">
        <v>15</v>
      </c>
      <c r="D22" s="11">
        <v>3</v>
      </c>
      <c r="E22" s="11">
        <v>9</v>
      </c>
      <c r="F22" s="11">
        <v>0</v>
      </c>
      <c r="G22" s="16">
        <v>5.6896552000000003E-2</v>
      </c>
      <c r="H22" s="17">
        <v>0</v>
      </c>
    </row>
    <row r="23" spans="1:8" ht="15" customHeight="1" x14ac:dyDescent="0.2">
      <c r="A23" s="2" t="s">
        <v>34</v>
      </c>
      <c r="B23" s="11">
        <v>1</v>
      </c>
      <c r="C23" s="11" t="s">
        <v>15</v>
      </c>
      <c r="D23" s="11">
        <v>1</v>
      </c>
      <c r="E23" s="11">
        <v>6</v>
      </c>
      <c r="F23" s="11">
        <v>0</v>
      </c>
      <c r="G23" s="16">
        <v>0.04</v>
      </c>
      <c r="H23" s="17">
        <v>0</v>
      </c>
    </row>
    <row r="24" spans="1:8" ht="15" customHeight="1" x14ac:dyDescent="0.2">
      <c r="A24" s="2" t="s">
        <v>35</v>
      </c>
      <c r="B24" s="11">
        <v>3</v>
      </c>
      <c r="C24" s="11">
        <v>1</v>
      </c>
      <c r="D24" s="11">
        <v>2</v>
      </c>
      <c r="E24" s="11">
        <v>11</v>
      </c>
      <c r="F24" s="11">
        <v>4</v>
      </c>
      <c r="G24" s="16">
        <v>7.0000000000000007E-2</v>
      </c>
      <c r="H24" s="17">
        <v>0</v>
      </c>
    </row>
    <row r="25" spans="1:8" ht="15" customHeight="1" x14ac:dyDescent="0.2">
      <c r="A25" s="2" t="s">
        <v>36</v>
      </c>
      <c r="B25" s="11">
        <v>1</v>
      </c>
      <c r="C25" s="11" t="s">
        <v>15</v>
      </c>
      <c r="D25" s="11">
        <v>1</v>
      </c>
      <c r="E25" s="11">
        <v>9</v>
      </c>
      <c r="F25" s="11">
        <v>0</v>
      </c>
      <c r="G25" s="16">
        <v>0.06</v>
      </c>
      <c r="H25" s="17">
        <v>0</v>
      </c>
    </row>
    <row r="26" spans="1:8" ht="15" customHeight="1" x14ac:dyDescent="0.2">
      <c r="A26" s="2" t="s">
        <v>37</v>
      </c>
      <c r="B26" s="11">
        <v>8</v>
      </c>
      <c r="C26" s="11" t="s">
        <v>15</v>
      </c>
      <c r="D26" s="11">
        <v>8</v>
      </c>
      <c r="E26" s="11">
        <v>26</v>
      </c>
      <c r="F26" s="11">
        <v>0</v>
      </c>
      <c r="G26" s="16">
        <v>0.173793104</v>
      </c>
      <c r="H26" s="17">
        <v>0</v>
      </c>
    </row>
    <row r="27" spans="1:8" ht="21" customHeight="1" x14ac:dyDescent="0.2">
      <c r="A27" s="2" t="s">
        <v>38</v>
      </c>
      <c r="B27" s="13">
        <f>+B28+B29</f>
        <v>3</v>
      </c>
      <c r="C27" s="13">
        <f t="shared" ref="C27:H27" si="9">+C28+C29</f>
        <v>1</v>
      </c>
      <c r="D27" s="13">
        <f t="shared" si="9"/>
        <v>2</v>
      </c>
      <c r="E27" s="13">
        <f t="shared" si="9"/>
        <v>3003</v>
      </c>
      <c r="F27" s="13">
        <f t="shared" si="9"/>
        <v>2</v>
      </c>
      <c r="G27" s="14">
        <f t="shared" si="9"/>
        <v>20.706896552</v>
      </c>
      <c r="H27" s="15">
        <f t="shared" si="9"/>
        <v>1</v>
      </c>
    </row>
    <row r="28" spans="1:8" ht="15" customHeight="1" x14ac:dyDescent="0.2">
      <c r="A28" s="2" t="s">
        <v>216</v>
      </c>
      <c r="B28" s="11">
        <v>2</v>
      </c>
      <c r="C28" s="11">
        <v>1</v>
      </c>
      <c r="D28" s="11">
        <v>1</v>
      </c>
      <c r="E28" s="11">
        <v>3002</v>
      </c>
      <c r="F28" s="11">
        <v>2</v>
      </c>
      <c r="G28" s="16">
        <v>20.7</v>
      </c>
      <c r="H28" s="17">
        <v>1</v>
      </c>
    </row>
    <row r="29" spans="1:8" ht="15" customHeight="1" x14ac:dyDescent="0.2">
      <c r="A29" s="2" t="s">
        <v>39</v>
      </c>
      <c r="B29" s="11">
        <v>1</v>
      </c>
      <c r="C29" s="11">
        <v>0</v>
      </c>
      <c r="D29" s="11">
        <v>1</v>
      </c>
      <c r="E29" s="11">
        <v>1</v>
      </c>
      <c r="F29" s="11">
        <v>0</v>
      </c>
      <c r="G29" s="16">
        <v>6.8965520000000002E-3</v>
      </c>
      <c r="H29" s="17">
        <v>0</v>
      </c>
    </row>
    <row r="30" spans="1:8" ht="21" customHeight="1" x14ac:dyDescent="0.2">
      <c r="A30" s="2" t="s">
        <v>40</v>
      </c>
      <c r="B30" s="13">
        <f>+B31+B32</f>
        <v>3</v>
      </c>
      <c r="C30" s="13" t="s">
        <v>15</v>
      </c>
      <c r="D30" s="13">
        <f t="shared" ref="D30:H30" si="10">+D31+D32</f>
        <v>3</v>
      </c>
      <c r="E30" s="13">
        <f t="shared" si="10"/>
        <v>5</v>
      </c>
      <c r="F30" s="13">
        <f t="shared" si="10"/>
        <v>2</v>
      </c>
      <c r="G30" s="14">
        <f t="shared" si="10"/>
        <v>2.6896552000000004E-2</v>
      </c>
      <c r="H30" s="15">
        <f t="shared" si="10"/>
        <v>5</v>
      </c>
    </row>
    <row r="31" spans="1:8" ht="15" customHeight="1" x14ac:dyDescent="0.2">
      <c r="A31" s="2" t="s">
        <v>41</v>
      </c>
      <c r="B31" s="11">
        <v>1</v>
      </c>
      <c r="C31" s="11" t="s">
        <v>15</v>
      </c>
      <c r="D31" s="11">
        <v>1</v>
      </c>
      <c r="E31" s="11">
        <v>2</v>
      </c>
      <c r="F31" s="11">
        <v>0</v>
      </c>
      <c r="G31" s="16">
        <v>0.01</v>
      </c>
      <c r="H31" s="17">
        <v>0</v>
      </c>
    </row>
    <row r="32" spans="1:8" ht="15" customHeight="1" x14ac:dyDescent="0.2">
      <c r="A32" s="2" t="s">
        <v>42</v>
      </c>
      <c r="B32" s="11">
        <v>2</v>
      </c>
      <c r="C32" s="11">
        <v>0</v>
      </c>
      <c r="D32" s="11">
        <v>2</v>
      </c>
      <c r="E32" s="11">
        <v>3</v>
      </c>
      <c r="F32" s="11">
        <v>2</v>
      </c>
      <c r="G32" s="16">
        <v>1.6896552000000002E-2</v>
      </c>
      <c r="H32" s="17">
        <v>5</v>
      </c>
    </row>
    <row r="33" spans="1:8" ht="21" customHeight="1" x14ac:dyDescent="0.2">
      <c r="A33" s="2" t="s">
        <v>43</v>
      </c>
      <c r="B33" s="13">
        <f>SUM(B34:B40)</f>
        <v>23</v>
      </c>
      <c r="C33" s="13">
        <f t="shared" ref="C33:H33" si="11">SUM(C34:C40)</f>
        <v>0</v>
      </c>
      <c r="D33" s="13">
        <f t="shared" si="11"/>
        <v>23</v>
      </c>
      <c r="E33" s="13">
        <f t="shared" si="11"/>
        <v>69</v>
      </c>
      <c r="F33" s="13">
        <f t="shared" si="11"/>
        <v>18.000000000000004</v>
      </c>
      <c r="G33" s="14">
        <f t="shared" si="11"/>
        <v>0.45896551999999996</v>
      </c>
      <c r="H33" s="15">
        <f t="shared" si="11"/>
        <v>26</v>
      </c>
    </row>
    <row r="34" spans="1:8" ht="15" customHeight="1" x14ac:dyDescent="0.2">
      <c r="A34" s="2" t="s">
        <v>44</v>
      </c>
      <c r="B34" s="11">
        <v>1</v>
      </c>
      <c r="C34" s="11" t="s">
        <v>15</v>
      </c>
      <c r="D34" s="11">
        <v>1</v>
      </c>
      <c r="E34" s="11">
        <v>1</v>
      </c>
      <c r="F34" s="11">
        <v>1</v>
      </c>
      <c r="G34" s="16">
        <v>6.8965520000000002E-3</v>
      </c>
      <c r="H34" s="17">
        <v>6</v>
      </c>
    </row>
    <row r="35" spans="1:8" ht="15" customHeight="1" x14ac:dyDescent="0.2">
      <c r="A35" s="2" t="s">
        <v>45</v>
      </c>
      <c r="B35" s="11">
        <v>1</v>
      </c>
      <c r="C35" s="11" t="s">
        <v>15</v>
      </c>
      <c r="D35" s="11">
        <v>1</v>
      </c>
      <c r="E35" s="11">
        <v>1</v>
      </c>
      <c r="F35" s="11">
        <v>0</v>
      </c>
      <c r="G35" s="16">
        <v>6.8965520000000002E-3</v>
      </c>
      <c r="H35" s="17">
        <v>0</v>
      </c>
    </row>
    <row r="36" spans="1:8" ht="15" customHeight="1" x14ac:dyDescent="0.2">
      <c r="A36" s="2" t="s">
        <v>46</v>
      </c>
      <c r="B36" s="11">
        <v>2</v>
      </c>
      <c r="C36" s="11" t="s">
        <v>15</v>
      </c>
      <c r="D36" s="11">
        <v>2</v>
      </c>
      <c r="E36" s="11">
        <v>6</v>
      </c>
      <c r="F36" s="11">
        <v>0</v>
      </c>
      <c r="G36" s="16">
        <v>3.6896551999999999E-2</v>
      </c>
      <c r="H36" s="17">
        <v>0</v>
      </c>
    </row>
    <row r="37" spans="1:8" ht="15" customHeight="1" x14ac:dyDescent="0.2">
      <c r="A37" s="2" t="s">
        <v>47</v>
      </c>
      <c r="B37" s="11">
        <v>3</v>
      </c>
      <c r="C37" s="11" t="s">
        <v>15</v>
      </c>
      <c r="D37" s="11">
        <v>3</v>
      </c>
      <c r="E37" s="11">
        <v>6.9999999999999991</v>
      </c>
      <c r="F37" s="11">
        <v>0</v>
      </c>
      <c r="G37" s="16">
        <v>4.3793103999999999E-2</v>
      </c>
      <c r="H37" s="17">
        <v>0</v>
      </c>
    </row>
    <row r="38" spans="1:8" ht="15" customHeight="1" x14ac:dyDescent="0.2">
      <c r="A38" s="2" t="s">
        <v>48</v>
      </c>
      <c r="B38" s="11">
        <v>1</v>
      </c>
      <c r="C38" s="11" t="s">
        <v>15</v>
      </c>
      <c r="D38" s="11">
        <v>1</v>
      </c>
      <c r="E38" s="11">
        <v>6</v>
      </c>
      <c r="F38" s="11">
        <v>0</v>
      </c>
      <c r="G38" s="16">
        <v>0.04</v>
      </c>
      <c r="H38" s="17">
        <v>0</v>
      </c>
    </row>
    <row r="39" spans="1:8" ht="15" customHeight="1" x14ac:dyDescent="0.2">
      <c r="A39" s="2" t="s">
        <v>49</v>
      </c>
      <c r="B39" s="11">
        <v>6</v>
      </c>
      <c r="C39" s="11" t="s">
        <v>15</v>
      </c>
      <c r="D39" s="11">
        <v>6</v>
      </c>
      <c r="E39" s="11">
        <v>22</v>
      </c>
      <c r="F39" s="11">
        <v>13.000000000000002</v>
      </c>
      <c r="G39" s="16">
        <v>0.14689655200000001</v>
      </c>
      <c r="H39" s="17">
        <v>8</v>
      </c>
    </row>
    <row r="40" spans="1:8" ht="15" customHeight="1" x14ac:dyDescent="0.2">
      <c r="A40" s="2" t="s">
        <v>50</v>
      </c>
      <c r="B40" s="11">
        <v>9</v>
      </c>
      <c r="C40" s="11" t="s">
        <v>15</v>
      </c>
      <c r="D40" s="11">
        <v>9</v>
      </c>
      <c r="E40" s="11">
        <v>26</v>
      </c>
      <c r="F40" s="11">
        <v>4.0000000000000009</v>
      </c>
      <c r="G40" s="16">
        <v>0.17758620799999997</v>
      </c>
      <c r="H40" s="17">
        <v>12</v>
      </c>
    </row>
    <row r="41" spans="1:8" ht="21" customHeight="1" x14ac:dyDescent="0.2">
      <c r="A41" s="2" t="s">
        <v>8</v>
      </c>
      <c r="B41" s="13">
        <f>+B42+B46</f>
        <v>4</v>
      </c>
      <c r="C41" s="13">
        <f t="shared" ref="C41:H41" si="12">+C42+C46</f>
        <v>2</v>
      </c>
      <c r="D41" s="13">
        <f>+D42</f>
        <v>2</v>
      </c>
      <c r="E41" s="13">
        <f t="shared" si="12"/>
        <v>210</v>
      </c>
      <c r="F41" s="13">
        <f t="shared" si="12"/>
        <v>200</v>
      </c>
      <c r="G41" s="14">
        <f t="shared" si="12"/>
        <v>2.0737931039999999</v>
      </c>
      <c r="H41" s="15">
        <f t="shared" si="12"/>
        <v>240</v>
      </c>
    </row>
    <row r="42" spans="1:8" ht="21" customHeight="1" x14ac:dyDescent="0.2">
      <c r="A42" s="2" t="s">
        <v>51</v>
      </c>
      <c r="B42" s="13">
        <f>SUM(B43:B45)</f>
        <v>3</v>
      </c>
      <c r="C42" s="13">
        <f t="shared" ref="C42:H42" si="13">SUM(C43:C45)</f>
        <v>1</v>
      </c>
      <c r="D42" s="13">
        <f t="shared" si="13"/>
        <v>2</v>
      </c>
      <c r="E42" s="13">
        <f t="shared" si="13"/>
        <v>10</v>
      </c>
      <c r="F42" s="13">
        <f t="shared" si="13"/>
        <v>0</v>
      </c>
      <c r="G42" s="14">
        <f t="shared" si="13"/>
        <v>7.3793103999999998E-2</v>
      </c>
      <c r="H42" s="15">
        <f t="shared" si="13"/>
        <v>0</v>
      </c>
    </row>
    <row r="43" spans="1:8" ht="15" customHeight="1" x14ac:dyDescent="0.2">
      <c r="A43" s="2" t="s">
        <v>52</v>
      </c>
      <c r="B43" s="11">
        <v>1</v>
      </c>
      <c r="C43" s="11" t="s">
        <v>15</v>
      </c>
      <c r="D43" s="11">
        <v>1</v>
      </c>
      <c r="E43" s="11">
        <v>8</v>
      </c>
      <c r="F43" s="11">
        <v>0</v>
      </c>
      <c r="G43" s="16">
        <v>0.06</v>
      </c>
      <c r="H43" s="17">
        <v>0</v>
      </c>
    </row>
    <row r="44" spans="1:8" ht="15" customHeight="1" x14ac:dyDescent="0.2">
      <c r="A44" s="2" t="s">
        <v>53</v>
      </c>
      <c r="B44" s="11">
        <v>1</v>
      </c>
      <c r="C44" s="11">
        <v>1</v>
      </c>
      <c r="D44" s="11" t="s">
        <v>15</v>
      </c>
      <c r="E44" s="11">
        <v>1</v>
      </c>
      <c r="F44" s="11">
        <v>0</v>
      </c>
      <c r="G44" s="16">
        <v>6.8965520000000002E-3</v>
      </c>
      <c r="H44" s="17">
        <v>0</v>
      </c>
    </row>
    <row r="45" spans="1:8" ht="15" customHeight="1" x14ac:dyDescent="0.2">
      <c r="A45" s="2" t="s">
        <v>54</v>
      </c>
      <c r="B45" s="11">
        <v>1</v>
      </c>
      <c r="C45" s="11" t="s">
        <v>15</v>
      </c>
      <c r="D45" s="11">
        <v>1</v>
      </c>
      <c r="E45" s="11">
        <v>1</v>
      </c>
      <c r="F45" s="11">
        <v>0</v>
      </c>
      <c r="G45" s="16">
        <v>6.8965520000000002E-3</v>
      </c>
      <c r="H45" s="17">
        <v>0</v>
      </c>
    </row>
    <row r="46" spans="1:8" ht="21" customHeight="1" x14ac:dyDescent="0.2">
      <c r="A46" s="2" t="s">
        <v>55</v>
      </c>
      <c r="B46" s="11">
        <f>+B47</f>
        <v>1</v>
      </c>
      <c r="C46" s="11">
        <f t="shared" ref="C46:H46" si="14">+C47</f>
        <v>1</v>
      </c>
      <c r="D46" s="11" t="str">
        <f t="shared" si="14"/>
        <v>-</v>
      </c>
      <c r="E46" s="11">
        <f t="shared" si="14"/>
        <v>200</v>
      </c>
      <c r="F46" s="11">
        <f t="shared" si="14"/>
        <v>200</v>
      </c>
      <c r="G46" s="16">
        <f t="shared" si="14"/>
        <v>2</v>
      </c>
      <c r="H46" s="17">
        <f t="shared" si="14"/>
        <v>240</v>
      </c>
    </row>
    <row r="47" spans="1:8" ht="15" customHeight="1" x14ac:dyDescent="0.2">
      <c r="A47" s="2" t="s">
        <v>56</v>
      </c>
      <c r="B47" s="11">
        <v>1</v>
      </c>
      <c r="C47" s="11">
        <v>1</v>
      </c>
      <c r="D47" s="11" t="s">
        <v>15</v>
      </c>
      <c r="E47" s="11">
        <v>200</v>
      </c>
      <c r="F47" s="11">
        <v>200</v>
      </c>
      <c r="G47" s="16">
        <v>2</v>
      </c>
      <c r="H47" s="17">
        <v>240</v>
      </c>
    </row>
    <row r="48" spans="1:8" ht="21" customHeight="1" x14ac:dyDescent="0.2">
      <c r="A48" s="2" t="s">
        <v>5</v>
      </c>
      <c r="B48" s="13">
        <f>+B49+B56+B64+B69+B71+B79+B87+B89+B93+B95+B97+B102</f>
        <v>557</v>
      </c>
      <c r="C48" s="13">
        <f>+C49+C56+C64+C69+C71+C79+C87+C89+C93+C95+C97+C102</f>
        <v>433</v>
      </c>
      <c r="D48" s="13">
        <f>+D49+D56+D64+D69+D71+D79+D87+D89+D97+D102</f>
        <v>124</v>
      </c>
      <c r="E48" s="13">
        <f t="shared" ref="E48:H48" si="15">+E49+E56+E64+E69+E71+E79+E87+E89+E93+E95+E97+E102</f>
        <v>2069562.0000000002</v>
      </c>
      <c r="F48" s="13">
        <f t="shared" si="15"/>
        <v>1820319.0000000002</v>
      </c>
      <c r="G48" s="14">
        <f t="shared" si="15"/>
        <v>14687.45896552</v>
      </c>
      <c r="H48" s="15">
        <f t="shared" si="15"/>
        <v>9464705.8000000007</v>
      </c>
    </row>
    <row r="49" spans="1:8" ht="21" customHeight="1" x14ac:dyDescent="0.2">
      <c r="A49" s="2" t="s">
        <v>57</v>
      </c>
      <c r="B49" s="13">
        <f>SUM(B50:B55)</f>
        <v>17</v>
      </c>
      <c r="C49" s="13">
        <f t="shared" ref="C49:H49" si="16">SUM(C50:C55)</f>
        <v>6</v>
      </c>
      <c r="D49" s="13">
        <f t="shared" si="16"/>
        <v>11</v>
      </c>
      <c r="E49" s="13">
        <f t="shared" si="16"/>
        <v>374367</v>
      </c>
      <c r="F49" s="13">
        <f t="shared" si="16"/>
        <v>374367</v>
      </c>
      <c r="G49" s="14">
        <f t="shared" si="16"/>
        <v>2604.8168965519999</v>
      </c>
      <c r="H49" s="15">
        <f t="shared" si="16"/>
        <v>2440414</v>
      </c>
    </row>
    <row r="50" spans="1:8" ht="15" customHeight="1" x14ac:dyDescent="0.2">
      <c r="A50" s="2" t="s">
        <v>58</v>
      </c>
      <c r="B50" s="11">
        <v>6</v>
      </c>
      <c r="C50" s="11">
        <v>4</v>
      </c>
      <c r="D50" s="11">
        <v>2</v>
      </c>
      <c r="E50" s="11">
        <v>71604</v>
      </c>
      <c r="F50" s="11">
        <v>71604</v>
      </c>
      <c r="G50" s="16">
        <v>510.68999999999994</v>
      </c>
      <c r="H50" s="17">
        <v>246800</v>
      </c>
    </row>
    <row r="51" spans="1:8" ht="15" customHeight="1" x14ac:dyDescent="0.2">
      <c r="A51" s="2" t="s">
        <v>59</v>
      </c>
      <c r="B51" s="11">
        <v>2</v>
      </c>
      <c r="C51" s="11" t="s">
        <v>15</v>
      </c>
      <c r="D51" s="11">
        <v>2</v>
      </c>
      <c r="E51" s="11">
        <v>4</v>
      </c>
      <c r="F51" s="11">
        <v>4</v>
      </c>
      <c r="G51" s="16">
        <v>2.6896552000000001E-2</v>
      </c>
      <c r="H51" s="17">
        <v>8</v>
      </c>
    </row>
    <row r="52" spans="1:8" ht="15" customHeight="1" x14ac:dyDescent="0.2">
      <c r="A52" s="2" t="s">
        <v>60</v>
      </c>
      <c r="B52" s="11">
        <v>1</v>
      </c>
      <c r="C52" s="11" t="s">
        <v>15</v>
      </c>
      <c r="D52" s="11">
        <v>1</v>
      </c>
      <c r="E52" s="11">
        <v>1</v>
      </c>
      <c r="F52" s="11">
        <v>1</v>
      </c>
      <c r="G52" s="16">
        <v>0.01</v>
      </c>
      <c r="H52" s="17">
        <v>6</v>
      </c>
    </row>
    <row r="53" spans="1:8" ht="15" customHeight="1" x14ac:dyDescent="0.2">
      <c r="A53" s="2" t="s">
        <v>61</v>
      </c>
      <c r="B53" s="11">
        <v>4</v>
      </c>
      <c r="C53" s="11">
        <v>1</v>
      </c>
      <c r="D53" s="11">
        <v>3</v>
      </c>
      <c r="E53" s="11">
        <v>60168</v>
      </c>
      <c r="F53" s="11">
        <v>60168</v>
      </c>
      <c r="G53" s="16">
        <v>420.12</v>
      </c>
      <c r="H53" s="17">
        <v>300000</v>
      </c>
    </row>
    <row r="54" spans="1:8" ht="15" customHeight="1" x14ac:dyDescent="0.2">
      <c r="A54" s="2" t="s">
        <v>62</v>
      </c>
      <c r="B54" s="11">
        <v>1</v>
      </c>
      <c r="C54" s="11">
        <v>1</v>
      </c>
      <c r="D54" s="11" t="s">
        <v>15</v>
      </c>
      <c r="E54" s="11">
        <v>3780</v>
      </c>
      <c r="F54" s="11">
        <v>3780</v>
      </c>
      <c r="G54" s="16">
        <v>27</v>
      </c>
      <c r="H54" s="17">
        <v>21600</v>
      </c>
    </row>
    <row r="55" spans="1:8" ht="15" customHeight="1" x14ac:dyDescent="0.2">
      <c r="A55" s="2" t="s">
        <v>63</v>
      </c>
      <c r="B55" s="11">
        <v>3</v>
      </c>
      <c r="C55" s="11" t="s">
        <v>15</v>
      </c>
      <c r="D55" s="11">
        <v>3</v>
      </c>
      <c r="E55" s="11">
        <v>238810</v>
      </c>
      <c r="F55" s="11">
        <v>238810</v>
      </c>
      <c r="G55" s="16">
        <v>1646.97</v>
      </c>
      <c r="H55" s="17">
        <v>1872000</v>
      </c>
    </row>
    <row r="56" spans="1:8" ht="21" customHeight="1" x14ac:dyDescent="0.2">
      <c r="A56" s="2" t="s">
        <v>64</v>
      </c>
      <c r="B56" s="13">
        <f>SUM(B57:B63)</f>
        <v>463</v>
      </c>
      <c r="C56" s="13">
        <f t="shared" ref="C56:H56" si="17">SUM(C57:C63)</f>
        <v>382</v>
      </c>
      <c r="D56" s="13">
        <f t="shared" si="17"/>
        <v>81</v>
      </c>
      <c r="E56" s="13">
        <f t="shared" si="17"/>
        <v>1066079.0000000002</v>
      </c>
      <c r="F56" s="13">
        <f t="shared" si="17"/>
        <v>952413.00000000023</v>
      </c>
      <c r="G56" s="14">
        <f t="shared" si="17"/>
        <v>7025.1506896560004</v>
      </c>
      <c r="H56" s="15">
        <f t="shared" si="17"/>
        <v>4159173.6000000006</v>
      </c>
    </row>
    <row r="57" spans="1:8" ht="15" customHeight="1" x14ac:dyDescent="0.2">
      <c r="A57" s="2" t="s">
        <v>217</v>
      </c>
      <c r="B57" s="11">
        <v>16</v>
      </c>
      <c r="C57" s="11">
        <v>14</v>
      </c>
      <c r="D57" s="11">
        <v>2</v>
      </c>
      <c r="E57" s="11">
        <v>74091</v>
      </c>
      <c r="F57" s="11">
        <v>70590</v>
      </c>
      <c r="G57" s="16">
        <v>584.37</v>
      </c>
      <c r="H57" s="17">
        <v>326279.59999999998</v>
      </c>
    </row>
    <row r="58" spans="1:8" ht="15" customHeight="1" x14ac:dyDescent="0.2">
      <c r="A58" s="2" t="s">
        <v>65</v>
      </c>
      <c r="B58" s="11">
        <v>10</v>
      </c>
      <c r="C58" s="11">
        <v>7</v>
      </c>
      <c r="D58" s="11">
        <v>3</v>
      </c>
      <c r="E58" s="11">
        <v>57300.000000000007</v>
      </c>
      <c r="F58" s="11">
        <v>55200.000000000007</v>
      </c>
      <c r="G58" s="16">
        <v>390.196896552</v>
      </c>
      <c r="H58" s="17">
        <v>185060</v>
      </c>
    </row>
    <row r="59" spans="1:8" ht="15" customHeight="1" x14ac:dyDescent="0.2">
      <c r="A59" s="2" t="s">
        <v>66</v>
      </c>
      <c r="B59" s="11">
        <v>57</v>
      </c>
      <c r="C59" s="11">
        <v>37</v>
      </c>
      <c r="D59" s="11">
        <v>20</v>
      </c>
      <c r="E59" s="11">
        <v>115409.00000000003</v>
      </c>
      <c r="F59" s="11">
        <v>112759</v>
      </c>
      <c r="G59" s="16">
        <v>811.23379310399991</v>
      </c>
      <c r="H59" s="17">
        <v>592294.20000000007</v>
      </c>
    </row>
    <row r="60" spans="1:8" ht="15" customHeight="1" x14ac:dyDescent="0.2">
      <c r="A60" s="2" t="s">
        <v>67</v>
      </c>
      <c r="B60" s="11">
        <v>87</v>
      </c>
      <c r="C60" s="11">
        <v>82</v>
      </c>
      <c r="D60" s="11">
        <v>5</v>
      </c>
      <c r="E60" s="11">
        <v>153827.00000000006</v>
      </c>
      <c r="F60" s="11">
        <v>150585.99999999997</v>
      </c>
      <c r="G60" s="16">
        <v>1067.95</v>
      </c>
      <c r="H60" s="17">
        <v>709488.00000000035</v>
      </c>
    </row>
    <row r="61" spans="1:8" ht="15" customHeight="1" x14ac:dyDescent="0.2">
      <c r="A61" s="2" t="s">
        <v>68</v>
      </c>
      <c r="B61" s="11">
        <v>193</v>
      </c>
      <c r="C61" s="11">
        <v>165</v>
      </c>
      <c r="D61" s="11">
        <v>28</v>
      </c>
      <c r="E61" s="11">
        <v>429826.00000000006</v>
      </c>
      <c r="F61" s="11">
        <v>398426.00000000023</v>
      </c>
      <c r="G61" s="16">
        <v>2981.76</v>
      </c>
      <c r="H61" s="17">
        <v>1890092.4000000004</v>
      </c>
    </row>
    <row r="62" spans="1:8" ht="15" customHeight="1" x14ac:dyDescent="0.2">
      <c r="A62" s="2" t="s">
        <v>69</v>
      </c>
      <c r="B62" s="11">
        <v>21</v>
      </c>
      <c r="C62" s="11">
        <v>20</v>
      </c>
      <c r="D62" s="11">
        <v>1</v>
      </c>
      <c r="E62" s="11">
        <v>104078.00000000001</v>
      </c>
      <c r="F62" s="11">
        <v>103958</v>
      </c>
      <c r="G62" s="16">
        <v>733.89</v>
      </c>
      <c r="H62" s="17">
        <v>184834.00000000003</v>
      </c>
    </row>
    <row r="63" spans="1:8" ht="15" customHeight="1" x14ac:dyDescent="0.2">
      <c r="A63" s="2" t="s">
        <v>70</v>
      </c>
      <c r="B63" s="11">
        <v>79</v>
      </c>
      <c r="C63" s="11">
        <v>57</v>
      </c>
      <c r="D63" s="11">
        <v>22</v>
      </c>
      <c r="E63" s="11">
        <v>131547.99999999997</v>
      </c>
      <c r="F63" s="11">
        <v>60893.999999999985</v>
      </c>
      <c r="G63" s="16">
        <v>455.75</v>
      </c>
      <c r="H63" s="17">
        <v>271125.40000000002</v>
      </c>
    </row>
    <row r="64" spans="1:8" ht="21" customHeight="1" x14ac:dyDescent="0.2">
      <c r="A64" s="2" t="s">
        <v>71</v>
      </c>
      <c r="B64" s="13">
        <f>SUM(B65:B68)</f>
        <v>8</v>
      </c>
      <c r="C64" s="13">
        <f t="shared" ref="C64:H64" si="18">SUM(C65:C68)</f>
        <v>4</v>
      </c>
      <c r="D64" s="13">
        <f t="shared" si="18"/>
        <v>4</v>
      </c>
      <c r="E64" s="13">
        <f t="shared" si="18"/>
        <v>7729</v>
      </c>
      <c r="F64" s="13">
        <f t="shared" si="18"/>
        <v>7628</v>
      </c>
      <c r="G64" s="14">
        <f t="shared" si="18"/>
        <v>42.386896551999996</v>
      </c>
      <c r="H64" s="15">
        <f t="shared" si="18"/>
        <v>15434</v>
      </c>
    </row>
    <row r="65" spans="1:8" ht="15" customHeight="1" x14ac:dyDescent="0.2">
      <c r="A65" s="2" t="s">
        <v>218</v>
      </c>
      <c r="B65" s="11">
        <v>4</v>
      </c>
      <c r="C65" s="11">
        <v>3</v>
      </c>
      <c r="D65" s="11">
        <v>1</v>
      </c>
      <c r="E65" s="11">
        <v>5225</v>
      </c>
      <c r="F65" s="11">
        <v>5125</v>
      </c>
      <c r="G65" s="16">
        <v>24.91</v>
      </c>
      <c r="H65" s="17">
        <v>9630</v>
      </c>
    </row>
    <row r="66" spans="1:8" ht="15" customHeight="1" x14ac:dyDescent="0.2">
      <c r="A66" s="2" t="s">
        <v>72</v>
      </c>
      <c r="B66" s="11">
        <v>2</v>
      </c>
      <c r="C66" s="11" t="s">
        <v>15</v>
      </c>
      <c r="D66" s="11">
        <v>2</v>
      </c>
      <c r="E66" s="11">
        <v>503</v>
      </c>
      <c r="F66" s="11">
        <v>503</v>
      </c>
      <c r="G66" s="16">
        <v>3.47</v>
      </c>
      <c r="H66" s="17">
        <v>3004</v>
      </c>
    </row>
    <row r="67" spans="1:8" ht="15" customHeight="1" x14ac:dyDescent="0.2">
      <c r="A67" s="2" t="s">
        <v>73</v>
      </c>
      <c r="B67" s="11">
        <v>1</v>
      </c>
      <c r="C67" s="11" t="s">
        <v>15</v>
      </c>
      <c r="D67" s="11">
        <v>1</v>
      </c>
      <c r="E67" s="11">
        <v>1</v>
      </c>
      <c r="F67" s="11">
        <v>0</v>
      </c>
      <c r="G67" s="16">
        <v>6.8965520000000002E-3</v>
      </c>
      <c r="H67" s="17">
        <v>0</v>
      </c>
    </row>
    <row r="68" spans="1:8" ht="15" customHeight="1" x14ac:dyDescent="0.2">
      <c r="A68" s="2" t="s">
        <v>74</v>
      </c>
      <c r="B68" s="11">
        <v>1</v>
      </c>
      <c r="C68" s="11">
        <v>1</v>
      </c>
      <c r="D68" s="11" t="s">
        <v>15</v>
      </c>
      <c r="E68" s="11">
        <v>2000</v>
      </c>
      <c r="F68" s="11">
        <v>2000</v>
      </c>
      <c r="G68" s="16">
        <v>14</v>
      </c>
      <c r="H68" s="17">
        <v>2800</v>
      </c>
    </row>
    <row r="69" spans="1:8" ht="21" customHeight="1" x14ac:dyDescent="0.2">
      <c r="A69" s="2" t="s">
        <v>75</v>
      </c>
      <c r="B69" s="13">
        <f>+B70</f>
        <v>9</v>
      </c>
      <c r="C69" s="13">
        <f t="shared" ref="C69:H69" si="19">+C70</f>
        <v>1</v>
      </c>
      <c r="D69" s="13">
        <f t="shared" si="19"/>
        <v>8</v>
      </c>
      <c r="E69" s="13">
        <f t="shared" si="19"/>
        <v>72</v>
      </c>
      <c r="F69" s="13">
        <f t="shared" si="19"/>
        <v>43</v>
      </c>
      <c r="G69" s="14">
        <f t="shared" si="19"/>
        <v>0.17689655200000001</v>
      </c>
      <c r="H69" s="15">
        <f t="shared" si="19"/>
        <v>310.00000000000006</v>
      </c>
    </row>
    <row r="70" spans="1:8" ht="15" customHeight="1" x14ac:dyDescent="0.2">
      <c r="A70" s="2" t="s">
        <v>76</v>
      </c>
      <c r="B70" s="11">
        <v>9</v>
      </c>
      <c r="C70" s="11">
        <v>1</v>
      </c>
      <c r="D70" s="11">
        <v>8</v>
      </c>
      <c r="E70" s="11">
        <v>72</v>
      </c>
      <c r="F70" s="11">
        <v>43</v>
      </c>
      <c r="G70" s="16">
        <v>0.17689655200000001</v>
      </c>
      <c r="H70" s="17">
        <v>310.00000000000006</v>
      </c>
    </row>
    <row r="71" spans="1:8" ht="21" customHeight="1" x14ac:dyDescent="0.2">
      <c r="A71" s="2" t="s">
        <v>77</v>
      </c>
      <c r="B71" s="13">
        <f>SUM(B72:B78)</f>
        <v>26</v>
      </c>
      <c r="C71" s="13">
        <f t="shared" ref="C71:H71" si="20">SUM(C72:C78)</f>
        <v>17</v>
      </c>
      <c r="D71" s="13">
        <f t="shared" si="20"/>
        <v>9</v>
      </c>
      <c r="E71" s="13">
        <f t="shared" si="20"/>
        <v>92836</v>
      </c>
      <c r="F71" s="13">
        <f t="shared" si="20"/>
        <v>83679</v>
      </c>
      <c r="G71" s="14">
        <f t="shared" si="20"/>
        <v>642.38</v>
      </c>
      <c r="H71" s="15">
        <f t="shared" si="20"/>
        <v>345040</v>
      </c>
    </row>
    <row r="72" spans="1:8" ht="15" customHeight="1" x14ac:dyDescent="0.2">
      <c r="A72" s="2" t="s">
        <v>219</v>
      </c>
      <c r="B72" s="11">
        <v>1</v>
      </c>
      <c r="C72" s="11" t="s">
        <v>15</v>
      </c>
      <c r="D72" s="11">
        <v>1</v>
      </c>
      <c r="E72" s="11">
        <v>3</v>
      </c>
      <c r="F72" s="11">
        <v>0</v>
      </c>
      <c r="G72" s="16">
        <v>0.01</v>
      </c>
      <c r="H72" s="17">
        <v>0</v>
      </c>
    </row>
    <row r="73" spans="1:8" ht="15" customHeight="1" x14ac:dyDescent="0.2">
      <c r="A73" s="2" t="s">
        <v>238</v>
      </c>
      <c r="B73" s="11">
        <v>12</v>
      </c>
      <c r="C73" s="11">
        <v>11</v>
      </c>
      <c r="D73" s="11">
        <v>1</v>
      </c>
      <c r="E73" s="11">
        <v>32184.999999999996</v>
      </c>
      <c r="F73" s="11">
        <v>24085</v>
      </c>
      <c r="G73" s="16">
        <v>218.53</v>
      </c>
      <c r="H73" s="17">
        <v>100720</v>
      </c>
    </row>
    <row r="74" spans="1:8" ht="15" customHeight="1" x14ac:dyDescent="0.2">
      <c r="A74" s="2" t="s">
        <v>78</v>
      </c>
      <c r="B74" s="11">
        <v>2</v>
      </c>
      <c r="C74" s="11">
        <v>1</v>
      </c>
      <c r="D74" s="11">
        <v>1</v>
      </c>
      <c r="E74" s="11">
        <v>26850</v>
      </c>
      <c r="F74" s="11">
        <v>26750</v>
      </c>
      <c r="G74" s="16">
        <v>184.48</v>
      </c>
      <c r="H74" s="17">
        <v>121200</v>
      </c>
    </row>
    <row r="75" spans="1:8" ht="15" customHeight="1" x14ac:dyDescent="0.2">
      <c r="A75" s="2" t="s">
        <v>79</v>
      </c>
      <c r="B75" s="11">
        <v>4</v>
      </c>
      <c r="C75" s="11" t="s">
        <v>15</v>
      </c>
      <c r="D75" s="11">
        <v>4</v>
      </c>
      <c r="E75" s="11">
        <v>1304</v>
      </c>
      <c r="F75" s="11">
        <v>1300</v>
      </c>
      <c r="G75" s="16">
        <v>8.99</v>
      </c>
      <c r="H75" s="17">
        <v>4380</v>
      </c>
    </row>
    <row r="76" spans="1:8" ht="15" customHeight="1" x14ac:dyDescent="0.2">
      <c r="A76" s="2" t="s">
        <v>80</v>
      </c>
      <c r="B76" s="11">
        <v>1</v>
      </c>
      <c r="C76" s="11">
        <v>1</v>
      </c>
      <c r="D76" s="11" t="s">
        <v>15</v>
      </c>
      <c r="E76" s="11">
        <v>6194</v>
      </c>
      <c r="F76" s="11">
        <v>6194</v>
      </c>
      <c r="G76" s="16">
        <v>38</v>
      </c>
      <c r="H76" s="17">
        <v>9600</v>
      </c>
    </row>
    <row r="77" spans="1:8" ht="15" customHeight="1" x14ac:dyDescent="0.2">
      <c r="A77" s="2" t="s">
        <v>81</v>
      </c>
      <c r="B77" s="11">
        <v>2</v>
      </c>
      <c r="C77" s="11">
        <v>2</v>
      </c>
      <c r="D77" s="11" t="s">
        <v>15</v>
      </c>
      <c r="E77" s="11">
        <v>9700</v>
      </c>
      <c r="F77" s="11">
        <v>9400</v>
      </c>
      <c r="G77" s="16">
        <v>77</v>
      </c>
      <c r="H77" s="17">
        <v>43440</v>
      </c>
    </row>
    <row r="78" spans="1:8" ht="15" customHeight="1" x14ac:dyDescent="0.2">
      <c r="A78" s="2" t="s">
        <v>82</v>
      </c>
      <c r="B78" s="11">
        <v>4</v>
      </c>
      <c r="C78" s="11">
        <v>2</v>
      </c>
      <c r="D78" s="11">
        <v>2</v>
      </c>
      <c r="E78" s="11">
        <v>16600</v>
      </c>
      <c r="F78" s="11">
        <v>15950</v>
      </c>
      <c r="G78" s="16">
        <v>115.37</v>
      </c>
      <c r="H78" s="17">
        <v>65700</v>
      </c>
    </row>
    <row r="79" spans="1:8" ht="21" customHeight="1" x14ac:dyDescent="0.2">
      <c r="A79" s="2" t="s">
        <v>83</v>
      </c>
      <c r="B79" s="13">
        <f>SUM(B80:B86)</f>
        <v>13</v>
      </c>
      <c r="C79" s="13">
        <f t="shared" ref="C79:H79" si="21">SUM(C80:C86)</f>
        <v>10</v>
      </c>
      <c r="D79" s="13">
        <f t="shared" si="21"/>
        <v>3</v>
      </c>
      <c r="E79" s="13">
        <f t="shared" si="21"/>
        <v>60790</v>
      </c>
      <c r="F79" s="13">
        <f t="shared" si="21"/>
        <v>60204</v>
      </c>
      <c r="G79" s="14">
        <f t="shared" si="21"/>
        <v>1118.2400000000002</v>
      </c>
      <c r="H79" s="15">
        <f t="shared" si="21"/>
        <v>122611.2</v>
      </c>
    </row>
    <row r="80" spans="1:8" ht="15" customHeight="1" x14ac:dyDescent="0.2">
      <c r="A80" s="2" t="s">
        <v>220</v>
      </c>
      <c r="B80" s="11">
        <v>1</v>
      </c>
      <c r="C80" s="11">
        <v>1</v>
      </c>
      <c r="D80" s="11" t="s">
        <v>15</v>
      </c>
      <c r="E80" s="11">
        <v>25000</v>
      </c>
      <c r="F80" s="11">
        <v>25000</v>
      </c>
      <c r="G80" s="16">
        <v>25</v>
      </c>
      <c r="H80" s="17">
        <v>24000</v>
      </c>
    </row>
    <row r="81" spans="1:8" ht="15" customHeight="1" x14ac:dyDescent="0.2">
      <c r="A81" s="2" t="s">
        <v>84</v>
      </c>
      <c r="B81" s="11">
        <v>3</v>
      </c>
      <c r="C81" s="11">
        <v>3</v>
      </c>
      <c r="D81" s="11" t="s">
        <v>15</v>
      </c>
      <c r="E81" s="11">
        <v>17400</v>
      </c>
      <c r="F81" s="11">
        <v>17400</v>
      </c>
      <c r="G81" s="16">
        <v>970.00000000000011</v>
      </c>
      <c r="H81" s="17">
        <v>40300</v>
      </c>
    </row>
    <row r="82" spans="1:8" ht="15" customHeight="1" x14ac:dyDescent="0.2">
      <c r="A82" s="2" t="s">
        <v>85</v>
      </c>
      <c r="B82" s="11">
        <v>1</v>
      </c>
      <c r="C82" s="11">
        <v>1</v>
      </c>
      <c r="D82" s="11" t="s">
        <v>15</v>
      </c>
      <c r="E82" s="11">
        <v>700</v>
      </c>
      <c r="F82" s="11">
        <v>700</v>
      </c>
      <c r="G82" s="16">
        <v>5</v>
      </c>
      <c r="H82" s="17">
        <v>260</v>
      </c>
    </row>
    <row r="83" spans="1:8" ht="15" customHeight="1" x14ac:dyDescent="0.2">
      <c r="A83" s="2" t="s">
        <v>86</v>
      </c>
      <c r="B83" s="11">
        <v>3</v>
      </c>
      <c r="C83" s="11">
        <v>2</v>
      </c>
      <c r="D83" s="11">
        <v>1</v>
      </c>
      <c r="E83" s="11">
        <v>12501</v>
      </c>
      <c r="F83" s="11">
        <v>12115</v>
      </c>
      <c r="G83" s="16">
        <v>84.55</v>
      </c>
      <c r="H83" s="17">
        <v>38400</v>
      </c>
    </row>
    <row r="84" spans="1:8" ht="15" customHeight="1" x14ac:dyDescent="0.2">
      <c r="A84" s="2" t="s">
        <v>87</v>
      </c>
      <c r="B84" s="11">
        <v>1</v>
      </c>
      <c r="C84" s="11">
        <v>1</v>
      </c>
      <c r="D84" s="11" t="s">
        <v>15</v>
      </c>
      <c r="E84" s="11">
        <v>489</v>
      </c>
      <c r="F84" s="11">
        <v>489</v>
      </c>
      <c r="G84" s="16">
        <v>3</v>
      </c>
      <c r="H84" s="17">
        <v>720</v>
      </c>
    </row>
    <row r="85" spans="1:8" ht="15" customHeight="1" x14ac:dyDescent="0.2">
      <c r="A85" s="2" t="s">
        <v>88</v>
      </c>
      <c r="B85" s="11">
        <v>3</v>
      </c>
      <c r="C85" s="11">
        <v>1</v>
      </c>
      <c r="D85" s="11">
        <v>2</v>
      </c>
      <c r="E85" s="11">
        <v>4200</v>
      </c>
      <c r="F85" s="11">
        <v>4000</v>
      </c>
      <c r="G85" s="16">
        <v>27.69</v>
      </c>
      <c r="H85" s="17">
        <v>18131.2</v>
      </c>
    </row>
    <row r="86" spans="1:8" ht="15" customHeight="1" x14ac:dyDescent="0.2">
      <c r="A86" s="2" t="s">
        <v>89</v>
      </c>
      <c r="B86" s="11">
        <v>1</v>
      </c>
      <c r="C86" s="11">
        <v>1</v>
      </c>
      <c r="D86" s="11" t="s">
        <v>15</v>
      </c>
      <c r="E86" s="11">
        <v>500</v>
      </c>
      <c r="F86" s="11">
        <v>500</v>
      </c>
      <c r="G86" s="16">
        <v>3</v>
      </c>
      <c r="H86" s="17">
        <v>800</v>
      </c>
    </row>
    <row r="87" spans="1:8" ht="21" customHeight="1" x14ac:dyDescent="0.2">
      <c r="A87" s="2" t="s">
        <v>90</v>
      </c>
      <c r="B87" s="13">
        <f>+B88</f>
        <v>1</v>
      </c>
      <c r="C87" s="13">
        <f t="shared" ref="C87:H87" si="22">+C88</f>
        <v>0</v>
      </c>
      <c r="D87" s="13">
        <f t="shared" si="22"/>
        <v>1</v>
      </c>
      <c r="E87" s="13">
        <f t="shared" si="22"/>
        <v>500</v>
      </c>
      <c r="F87" s="13">
        <f t="shared" si="22"/>
        <v>500</v>
      </c>
      <c r="G87" s="14">
        <f t="shared" si="22"/>
        <v>3.45</v>
      </c>
      <c r="H87" s="15">
        <f t="shared" si="22"/>
        <v>1400</v>
      </c>
    </row>
    <row r="88" spans="1:8" ht="15" customHeight="1" x14ac:dyDescent="0.2">
      <c r="A88" s="2" t="s">
        <v>91</v>
      </c>
      <c r="B88" s="11">
        <v>1</v>
      </c>
      <c r="C88" s="11">
        <v>0</v>
      </c>
      <c r="D88" s="11">
        <v>1</v>
      </c>
      <c r="E88" s="11">
        <v>500</v>
      </c>
      <c r="F88" s="11">
        <v>500</v>
      </c>
      <c r="G88" s="16">
        <v>3.45</v>
      </c>
      <c r="H88" s="17">
        <v>1400</v>
      </c>
    </row>
    <row r="89" spans="1:8" ht="21" customHeight="1" x14ac:dyDescent="0.2">
      <c r="A89" s="2" t="s">
        <v>92</v>
      </c>
      <c r="B89" s="13">
        <f>SUM(B90:B92)</f>
        <v>7</v>
      </c>
      <c r="C89" s="13">
        <f t="shared" ref="C89:H89" si="23">SUM(C90:C92)</f>
        <v>3</v>
      </c>
      <c r="D89" s="13">
        <f t="shared" si="23"/>
        <v>4</v>
      </c>
      <c r="E89" s="13">
        <f t="shared" si="23"/>
        <v>41757</v>
      </c>
      <c r="F89" s="13">
        <f t="shared" si="23"/>
        <v>33756</v>
      </c>
      <c r="G89" s="14">
        <f t="shared" si="23"/>
        <v>302.12068965599997</v>
      </c>
      <c r="H89" s="15">
        <f t="shared" si="23"/>
        <v>162378</v>
      </c>
    </row>
    <row r="90" spans="1:8" ht="15" customHeight="1" x14ac:dyDescent="0.2">
      <c r="A90" s="2" t="s">
        <v>221</v>
      </c>
      <c r="B90" s="11">
        <v>1</v>
      </c>
      <c r="C90" s="11">
        <v>1</v>
      </c>
      <c r="D90" s="11" t="s">
        <v>15</v>
      </c>
      <c r="E90" s="11">
        <v>17323</v>
      </c>
      <c r="F90" s="11">
        <v>17323</v>
      </c>
      <c r="G90" s="16">
        <v>121</v>
      </c>
      <c r="H90" s="17">
        <v>101000</v>
      </c>
    </row>
    <row r="91" spans="1:8" ht="15" customHeight="1" x14ac:dyDescent="0.2">
      <c r="A91" s="2" t="s">
        <v>93</v>
      </c>
      <c r="B91" s="11">
        <v>3</v>
      </c>
      <c r="C91" s="11" t="s">
        <v>15</v>
      </c>
      <c r="D91" s="11">
        <v>3</v>
      </c>
      <c r="E91" s="11">
        <v>3</v>
      </c>
      <c r="F91" s="11">
        <v>1</v>
      </c>
      <c r="G91" s="16">
        <v>2.0689656000000001E-2</v>
      </c>
      <c r="H91" s="17">
        <v>10</v>
      </c>
    </row>
    <row r="92" spans="1:8" ht="15" customHeight="1" x14ac:dyDescent="0.2">
      <c r="A92" s="2" t="s">
        <v>94</v>
      </c>
      <c r="B92" s="11">
        <v>3</v>
      </c>
      <c r="C92" s="11">
        <v>2</v>
      </c>
      <c r="D92" s="11">
        <v>1</v>
      </c>
      <c r="E92" s="11">
        <v>24431</v>
      </c>
      <c r="F92" s="11">
        <v>16432</v>
      </c>
      <c r="G92" s="16">
        <v>181.1</v>
      </c>
      <c r="H92" s="17">
        <v>61368</v>
      </c>
    </row>
    <row r="93" spans="1:8" ht="21" customHeight="1" x14ac:dyDescent="0.2">
      <c r="A93" s="2" t="s">
        <v>95</v>
      </c>
      <c r="B93" s="13">
        <f>+B94</f>
        <v>1</v>
      </c>
      <c r="C93" s="13">
        <f t="shared" ref="C93:H93" si="24">+C94</f>
        <v>1</v>
      </c>
      <c r="D93" s="13" t="str">
        <f t="shared" si="24"/>
        <v>-</v>
      </c>
      <c r="E93" s="13">
        <f t="shared" si="24"/>
        <v>1200</v>
      </c>
      <c r="F93" s="13">
        <f t="shared" si="24"/>
        <v>500</v>
      </c>
      <c r="G93" s="14">
        <f t="shared" si="24"/>
        <v>10</v>
      </c>
      <c r="H93" s="15">
        <f t="shared" si="24"/>
        <v>3000</v>
      </c>
    </row>
    <row r="94" spans="1:8" ht="15" customHeight="1" x14ac:dyDescent="0.2">
      <c r="A94" s="2" t="s">
        <v>96</v>
      </c>
      <c r="B94" s="11">
        <v>1</v>
      </c>
      <c r="C94" s="11">
        <v>1</v>
      </c>
      <c r="D94" s="11" t="s">
        <v>15</v>
      </c>
      <c r="E94" s="11">
        <v>1200</v>
      </c>
      <c r="F94" s="11">
        <v>500</v>
      </c>
      <c r="G94" s="16">
        <v>10</v>
      </c>
      <c r="H94" s="17">
        <v>3000</v>
      </c>
    </row>
    <row r="95" spans="1:8" ht="21" customHeight="1" x14ac:dyDescent="0.2">
      <c r="A95" s="2" t="s">
        <v>97</v>
      </c>
      <c r="B95" s="13">
        <f>+B96</f>
        <v>1</v>
      </c>
      <c r="C95" s="13">
        <f t="shared" ref="C95:H95" si="25">+C96</f>
        <v>1</v>
      </c>
      <c r="D95" s="13" t="str">
        <f t="shared" si="25"/>
        <v>-</v>
      </c>
      <c r="E95" s="13">
        <f t="shared" si="25"/>
        <v>57200</v>
      </c>
      <c r="F95" s="13">
        <f t="shared" si="25"/>
        <v>57200</v>
      </c>
      <c r="G95" s="14">
        <f t="shared" si="25"/>
        <v>400</v>
      </c>
      <c r="H95" s="15">
        <f t="shared" si="25"/>
        <v>249600</v>
      </c>
    </row>
    <row r="96" spans="1:8" ht="15" customHeight="1" x14ac:dyDescent="0.2">
      <c r="A96" s="2" t="s">
        <v>222</v>
      </c>
      <c r="B96" s="11">
        <v>1</v>
      </c>
      <c r="C96" s="11">
        <v>1</v>
      </c>
      <c r="D96" s="11" t="s">
        <v>15</v>
      </c>
      <c r="E96" s="11">
        <v>57200</v>
      </c>
      <c r="F96" s="11">
        <v>57200</v>
      </c>
      <c r="G96" s="16">
        <v>400</v>
      </c>
      <c r="H96" s="17">
        <v>249600</v>
      </c>
    </row>
    <row r="97" spans="1:8" ht="21" customHeight="1" x14ac:dyDescent="0.2">
      <c r="A97" s="2" t="s">
        <v>98</v>
      </c>
      <c r="B97" s="13">
        <f>SUM(B98:B101)</f>
        <v>10</v>
      </c>
      <c r="C97" s="13">
        <f t="shared" ref="C97:H97" si="26">SUM(C98:C101)</f>
        <v>8</v>
      </c>
      <c r="D97" s="13">
        <f t="shared" si="26"/>
        <v>2</v>
      </c>
      <c r="E97" s="13">
        <f t="shared" si="26"/>
        <v>367031</v>
      </c>
      <c r="F97" s="13">
        <f t="shared" si="26"/>
        <v>250029</v>
      </c>
      <c r="G97" s="14">
        <f t="shared" si="26"/>
        <v>2538.73</v>
      </c>
      <c r="H97" s="15">
        <f t="shared" si="26"/>
        <v>1965345</v>
      </c>
    </row>
    <row r="98" spans="1:8" ht="15" customHeight="1" x14ac:dyDescent="0.2">
      <c r="A98" s="2" t="s">
        <v>223</v>
      </c>
      <c r="B98" s="11">
        <v>2</v>
      </c>
      <c r="C98" s="11">
        <v>2</v>
      </c>
      <c r="D98" s="11" t="s">
        <v>15</v>
      </c>
      <c r="E98" s="11">
        <v>59445</v>
      </c>
      <c r="F98" s="11">
        <v>59445</v>
      </c>
      <c r="G98" s="16">
        <v>515</v>
      </c>
      <c r="H98" s="17">
        <v>266760</v>
      </c>
    </row>
    <row r="99" spans="1:8" ht="15" customHeight="1" x14ac:dyDescent="0.2">
      <c r="A99" s="2" t="s">
        <v>99</v>
      </c>
      <c r="B99" s="11">
        <v>4</v>
      </c>
      <c r="C99" s="11">
        <v>3</v>
      </c>
      <c r="D99" s="11">
        <v>1</v>
      </c>
      <c r="E99" s="11">
        <v>14835</v>
      </c>
      <c r="F99" s="11">
        <v>14833</v>
      </c>
      <c r="G99" s="16">
        <v>97.03</v>
      </c>
      <c r="H99" s="17">
        <v>78665</v>
      </c>
    </row>
    <row r="100" spans="1:8" ht="15" customHeight="1" x14ac:dyDescent="0.2">
      <c r="A100" s="2" t="s">
        <v>100</v>
      </c>
      <c r="B100" s="11">
        <v>1</v>
      </c>
      <c r="C100" s="11">
        <v>1</v>
      </c>
      <c r="D100" s="11" t="s">
        <v>15</v>
      </c>
      <c r="E100" s="11">
        <v>2011</v>
      </c>
      <c r="F100" s="11">
        <v>2011</v>
      </c>
      <c r="G100" s="16">
        <v>0.01</v>
      </c>
      <c r="H100" s="17">
        <v>4200</v>
      </c>
    </row>
    <row r="101" spans="1:8" ht="15" customHeight="1" x14ac:dyDescent="0.2">
      <c r="A101" s="2" t="s">
        <v>101</v>
      </c>
      <c r="B101" s="11">
        <v>3</v>
      </c>
      <c r="C101" s="11">
        <v>2</v>
      </c>
      <c r="D101" s="11">
        <v>1</v>
      </c>
      <c r="E101" s="11">
        <v>290740</v>
      </c>
      <c r="F101" s="11">
        <v>173740</v>
      </c>
      <c r="G101" s="16">
        <v>1926.69</v>
      </c>
      <c r="H101" s="17">
        <v>1615720</v>
      </c>
    </row>
    <row r="102" spans="1:8" ht="21" customHeight="1" x14ac:dyDescent="0.2">
      <c r="A102" s="2" t="s">
        <v>102</v>
      </c>
      <c r="B102" s="13">
        <f>+B103</f>
        <v>1</v>
      </c>
      <c r="C102" s="13">
        <f t="shared" ref="C102:H102" si="27">+C103</f>
        <v>0</v>
      </c>
      <c r="D102" s="13">
        <f t="shared" si="27"/>
        <v>1</v>
      </c>
      <c r="E102" s="13">
        <f t="shared" si="27"/>
        <v>1</v>
      </c>
      <c r="F102" s="13">
        <f t="shared" si="27"/>
        <v>0</v>
      </c>
      <c r="G102" s="14">
        <f t="shared" si="27"/>
        <v>6.8965520000000002E-3</v>
      </c>
      <c r="H102" s="15">
        <f t="shared" si="27"/>
        <v>0</v>
      </c>
    </row>
    <row r="103" spans="1:8" ht="15" customHeight="1" x14ac:dyDescent="0.2">
      <c r="A103" s="2" t="s">
        <v>103</v>
      </c>
      <c r="B103" s="11">
        <v>1</v>
      </c>
      <c r="C103" s="11">
        <v>0</v>
      </c>
      <c r="D103" s="11">
        <v>1</v>
      </c>
      <c r="E103" s="11">
        <v>1</v>
      </c>
      <c r="F103" s="11">
        <v>0</v>
      </c>
      <c r="G103" s="16">
        <v>6.8965520000000002E-3</v>
      </c>
      <c r="H103" s="17">
        <v>0</v>
      </c>
    </row>
    <row r="104" spans="1:8" ht="21" customHeight="1" x14ac:dyDescent="0.2">
      <c r="A104" s="2" t="s">
        <v>10</v>
      </c>
      <c r="B104" s="13">
        <f>+B105+B108+B111</f>
        <v>20</v>
      </c>
      <c r="C104" s="13">
        <f>+C105+C108+C111</f>
        <v>2</v>
      </c>
      <c r="D104" s="13">
        <f t="shared" ref="D104:H104" si="28">+D105+D108+D111</f>
        <v>18</v>
      </c>
      <c r="E104" s="13">
        <f t="shared" si="28"/>
        <v>2474</v>
      </c>
      <c r="F104" s="13">
        <f t="shared" si="28"/>
        <v>485</v>
      </c>
      <c r="G104" s="14">
        <f t="shared" si="28"/>
        <v>22.462068967999997</v>
      </c>
      <c r="H104" s="15">
        <f t="shared" si="28"/>
        <v>114</v>
      </c>
    </row>
    <row r="105" spans="1:8" ht="21" customHeight="1" x14ac:dyDescent="0.2">
      <c r="A105" s="2" t="s">
        <v>104</v>
      </c>
      <c r="B105" s="13">
        <f>+B106+B107</f>
        <v>3</v>
      </c>
      <c r="C105" s="13">
        <f>+C106+C107</f>
        <v>1</v>
      </c>
      <c r="D105" s="13">
        <f t="shared" ref="D105:H105" si="29">+D106+D107</f>
        <v>2</v>
      </c>
      <c r="E105" s="13">
        <f t="shared" si="29"/>
        <v>144</v>
      </c>
      <c r="F105" s="13">
        <f t="shared" si="29"/>
        <v>4</v>
      </c>
      <c r="G105" s="14">
        <f t="shared" si="29"/>
        <v>5.72</v>
      </c>
      <c r="H105" s="15">
        <f t="shared" si="29"/>
        <v>4</v>
      </c>
    </row>
    <row r="106" spans="1:8" ht="15" customHeight="1" x14ac:dyDescent="0.2">
      <c r="A106" s="2" t="s">
        <v>105</v>
      </c>
      <c r="B106" s="11">
        <v>2</v>
      </c>
      <c r="C106" s="11">
        <v>1</v>
      </c>
      <c r="D106" s="11">
        <v>1</v>
      </c>
      <c r="E106" s="11">
        <v>140</v>
      </c>
      <c r="F106" s="11">
        <v>0</v>
      </c>
      <c r="G106" s="16">
        <v>5.6899999999999995</v>
      </c>
      <c r="H106" s="17">
        <v>0</v>
      </c>
    </row>
    <row r="107" spans="1:8" ht="15" customHeight="1" x14ac:dyDescent="0.2">
      <c r="A107" s="2" t="s">
        <v>106</v>
      </c>
      <c r="B107" s="11">
        <v>1</v>
      </c>
      <c r="C107" s="11">
        <v>0</v>
      </c>
      <c r="D107" s="11">
        <v>1</v>
      </c>
      <c r="E107" s="11">
        <v>4</v>
      </c>
      <c r="F107" s="11">
        <v>4</v>
      </c>
      <c r="G107" s="16">
        <v>0.03</v>
      </c>
      <c r="H107" s="17">
        <v>4</v>
      </c>
    </row>
    <row r="108" spans="1:8" ht="21" customHeight="1" x14ac:dyDescent="0.2">
      <c r="A108" s="2" t="s">
        <v>107</v>
      </c>
      <c r="B108" s="13">
        <f>+B109+B110</f>
        <v>5</v>
      </c>
      <c r="C108" s="13">
        <f>+C109+C110</f>
        <v>0</v>
      </c>
      <c r="D108" s="13">
        <f t="shared" ref="D108:H108" si="30">+D109+D110</f>
        <v>5</v>
      </c>
      <c r="E108" s="13">
        <f t="shared" si="30"/>
        <v>1804.0000000000002</v>
      </c>
      <c r="F108" s="13">
        <f t="shared" si="30"/>
        <v>0</v>
      </c>
      <c r="G108" s="14">
        <f t="shared" si="30"/>
        <v>12.437586207999999</v>
      </c>
      <c r="H108" s="15">
        <f t="shared" si="30"/>
        <v>0</v>
      </c>
    </row>
    <row r="109" spans="1:8" ht="15" customHeight="1" x14ac:dyDescent="0.2">
      <c r="A109" s="2" t="s">
        <v>108</v>
      </c>
      <c r="B109" s="11">
        <v>1</v>
      </c>
      <c r="C109" s="11">
        <v>0</v>
      </c>
      <c r="D109" s="11">
        <v>1</v>
      </c>
      <c r="E109" s="11">
        <v>1</v>
      </c>
      <c r="F109" s="11">
        <v>0</v>
      </c>
      <c r="G109" s="16">
        <v>6.8965520000000002E-3</v>
      </c>
      <c r="H109" s="17">
        <v>0</v>
      </c>
    </row>
    <row r="110" spans="1:8" ht="15" customHeight="1" x14ac:dyDescent="0.2">
      <c r="A110" s="2" t="s">
        <v>109</v>
      </c>
      <c r="B110" s="11">
        <v>4</v>
      </c>
      <c r="C110" s="11">
        <v>0</v>
      </c>
      <c r="D110" s="11">
        <v>4</v>
      </c>
      <c r="E110" s="11">
        <v>1803.0000000000002</v>
      </c>
      <c r="F110" s="11">
        <v>0</v>
      </c>
      <c r="G110" s="16">
        <v>12.430689655999998</v>
      </c>
      <c r="H110" s="17">
        <v>0</v>
      </c>
    </row>
    <row r="111" spans="1:8" ht="21" customHeight="1" x14ac:dyDescent="0.2">
      <c r="A111" s="2" t="s">
        <v>110</v>
      </c>
      <c r="B111" s="13">
        <f>SUM(B112:B117)</f>
        <v>12</v>
      </c>
      <c r="C111" s="13">
        <f t="shared" ref="C111:H111" si="31">SUM(C112:C117)</f>
        <v>1</v>
      </c>
      <c r="D111" s="13">
        <f t="shared" si="31"/>
        <v>11</v>
      </c>
      <c r="E111" s="13">
        <f t="shared" si="31"/>
        <v>526</v>
      </c>
      <c r="F111" s="13">
        <f t="shared" si="31"/>
        <v>481</v>
      </c>
      <c r="G111" s="14">
        <f t="shared" si="31"/>
        <v>4.3044827599999991</v>
      </c>
      <c r="H111" s="15">
        <f t="shared" si="31"/>
        <v>110</v>
      </c>
    </row>
    <row r="112" spans="1:8" ht="15" customHeight="1" x14ac:dyDescent="0.2">
      <c r="A112" s="2" t="s">
        <v>111</v>
      </c>
      <c r="B112" s="11">
        <v>2</v>
      </c>
      <c r="C112" s="11" t="s">
        <v>15</v>
      </c>
      <c r="D112" s="11">
        <v>2</v>
      </c>
      <c r="E112" s="11">
        <v>20</v>
      </c>
      <c r="F112" s="11">
        <v>0</v>
      </c>
      <c r="G112" s="16">
        <v>0.13</v>
      </c>
      <c r="H112" s="17">
        <v>0</v>
      </c>
    </row>
    <row r="113" spans="1:8" ht="15" customHeight="1" x14ac:dyDescent="0.2">
      <c r="A113" s="2" t="s">
        <v>112</v>
      </c>
      <c r="B113" s="11">
        <v>2</v>
      </c>
      <c r="C113" s="11">
        <v>1</v>
      </c>
      <c r="D113" s="11">
        <v>1</v>
      </c>
      <c r="E113" s="11">
        <v>495</v>
      </c>
      <c r="F113" s="11">
        <v>480</v>
      </c>
      <c r="G113" s="16">
        <v>4.0999999999999996</v>
      </c>
      <c r="H113" s="17">
        <v>100</v>
      </c>
    </row>
    <row r="114" spans="1:8" ht="15" customHeight="1" x14ac:dyDescent="0.2">
      <c r="A114" s="2" t="s">
        <v>113</v>
      </c>
      <c r="B114" s="11">
        <v>1</v>
      </c>
      <c r="C114" s="11" t="s">
        <v>15</v>
      </c>
      <c r="D114" s="11">
        <v>1</v>
      </c>
      <c r="E114" s="11">
        <v>1</v>
      </c>
      <c r="F114" s="11">
        <v>1</v>
      </c>
      <c r="G114" s="16">
        <v>0.01</v>
      </c>
      <c r="H114" s="17">
        <v>10</v>
      </c>
    </row>
    <row r="115" spans="1:8" ht="15" customHeight="1" x14ac:dyDescent="0.2">
      <c r="A115" s="2" t="s">
        <v>114</v>
      </c>
      <c r="B115" s="11">
        <v>1</v>
      </c>
      <c r="C115" s="11" t="s">
        <v>15</v>
      </c>
      <c r="D115" s="11">
        <v>1</v>
      </c>
      <c r="E115" s="11">
        <v>1</v>
      </c>
      <c r="F115" s="11">
        <v>0</v>
      </c>
      <c r="G115" s="16">
        <v>6.8965520000000002E-3</v>
      </c>
      <c r="H115" s="17">
        <v>0</v>
      </c>
    </row>
    <row r="116" spans="1:8" ht="15" customHeight="1" x14ac:dyDescent="0.2">
      <c r="A116" s="2" t="s">
        <v>115</v>
      </c>
      <c r="B116" s="11">
        <v>2</v>
      </c>
      <c r="C116" s="11" t="s">
        <v>15</v>
      </c>
      <c r="D116" s="11">
        <v>2</v>
      </c>
      <c r="E116" s="11">
        <v>3</v>
      </c>
      <c r="F116" s="11">
        <v>0</v>
      </c>
      <c r="G116" s="16">
        <v>1.6896552000000002E-2</v>
      </c>
      <c r="H116" s="17">
        <v>0</v>
      </c>
    </row>
    <row r="117" spans="1:8" ht="15" customHeight="1" x14ac:dyDescent="0.2">
      <c r="A117" s="2" t="s">
        <v>116</v>
      </c>
      <c r="B117" s="11">
        <v>4</v>
      </c>
      <c r="C117" s="11" t="s">
        <v>15</v>
      </c>
      <c r="D117" s="11">
        <v>4</v>
      </c>
      <c r="E117" s="11">
        <v>6</v>
      </c>
      <c r="F117" s="11">
        <v>0</v>
      </c>
      <c r="G117" s="16">
        <v>4.0689656000000005E-2</v>
      </c>
      <c r="H117" s="17">
        <v>0</v>
      </c>
    </row>
    <row r="118" spans="1:8" ht="21" customHeight="1" x14ac:dyDescent="0.2">
      <c r="A118" s="2" t="s">
        <v>6</v>
      </c>
      <c r="B118" s="13">
        <f>+B119+B123+B127</f>
        <v>13</v>
      </c>
      <c r="C118" s="13">
        <f t="shared" ref="C118:H118" si="32">+C119+C123+C127</f>
        <v>0</v>
      </c>
      <c r="D118" s="13">
        <f t="shared" si="32"/>
        <v>13</v>
      </c>
      <c r="E118" s="13">
        <f t="shared" si="32"/>
        <v>193</v>
      </c>
      <c r="F118" s="13">
        <f t="shared" si="32"/>
        <v>61</v>
      </c>
      <c r="G118" s="14">
        <f t="shared" si="32"/>
        <v>0.65758620800000012</v>
      </c>
      <c r="H118" s="15">
        <f t="shared" si="32"/>
        <v>245</v>
      </c>
    </row>
    <row r="119" spans="1:8" ht="21" customHeight="1" x14ac:dyDescent="0.2">
      <c r="A119" s="2" t="s">
        <v>117</v>
      </c>
      <c r="B119" s="13">
        <f>SUM(B120:B122)</f>
        <v>3</v>
      </c>
      <c r="C119" s="13">
        <f t="shared" ref="C119:H119" si="33">SUM(C120:C122)</f>
        <v>0</v>
      </c>
      <c r="D119" s="13">
        <f t="shared" si="33"/>
        <v>3</v>
      </c>
      <c r="E119" s="13">
        <f t="shared" si="33"/>
        <v>35</v>
      </c>
      <c r="F119" s="13">
        <f t="shared" si="33"/>
        <v>32</v>
      </c>
      <c r="G119" s="14">
        <f t="shared" si="33"/>
        <v>0.24</v>
      </c>
      <c r="H119" s="15">
        <f t="shared" si="33"/>
        <v>242</v>
      </c>
    </row>
    <row r="120" spans="1:8" ht="15" customHeight="1" x14ac:dyDescent="0.2">
      <c r="A120" s="2" t="s">
        <v>224</v>
      </c>
      <c r="B120" s="11">
        <v>1</v>
      </c>
      <c r="C120" s="11" t="s">
        <v>15</v>
      </c>
      <c r="D120" s="11">
        <v>1</v>
      </c>
      <c r="E120" s="11">
        <v>3</v>
      </c>
      <c r="F120" s="11">
        <v>0</v>
      </c>
      <c r="G120" s="16">
        <v>0.02</v>
      </c>
      <c r="H120" s="17">
        <v>0</v>
      </c>
    </row>
    <row r="121" spans="1:8" ht="15" customHeight="1" x14ac:dyDescent="0.2">
      <c r="A121" s="2" t="s">
        <v>118</v>
      </c>
      <c r="B121" s="11">
        <v>1</v>
      </c>
      <c r="C121" s="11" t="s">
        <v>15</v>
      </c>
      <c r="D121" s="11">
        <v>1</v>
      </c>
      <c r="E121" s="11">
        <v>30</v>
      </c>
      <c r="F121" s="11">
        <v>30</v>
      </c>
      <c r="G121" s="16">
        <v>0.21</v>
      </c>
      <c r="H121" s="17">
        <v>240</v>
      </c>
    </row>
    <row r="122" spans="1:8" ht="15" customHeight="1" x14ac:dyDescent="0.2">
      <c r="A122" s="2" t="s">
        <v>119</v>
      </c>
      <c r="B122" s="11">
        <v>1</v>
      </c>
      <c r="C122" s="11" t="s">
        <v>15</v>
      </c>
      <c r="D122" s="11">
        <v>1</v>
      </c>
      <c r="E122" s="11">
        <v>2</v>
      </c>
      <c r="F122" s="11">
        <v>2</v>
      </c>
      <c r="G122" s="16">
        <v>0.01</v>
      </c>
      <c r="H122" s="17">
        <v>2</v>
      </c>
    </row>
    <row r="123" spans="1:8" ht="21" customHeight="1" x14ac:dyDescent="0.2">
      <c r="A123" s="2" t="s">
        <v>120</v>
      </c>
      <c r="B123" s="13">
        <f>SUM(B124:B126)</f>
        <v>3</v>
      </c>
      <c r="C123" s="13">
        <f t="shared" ref="C123:H123" si="34">SUM(C124:C126)</f>
        <v>0</v>
      </c>
      <c r="D123" s="13">
        <f t="shared" si="34"/>
        <v>3</v>
      </c>
      <c r="E123" s="13">
        <f t="shared" si="34"/>
        <v>27</v>
      </c>
      <c r="F123" s="13">
        <f t="shared" si="34"/>
        <v>25</v>
      </c>
      <c r="G123" s="14">
        <f t="shared" si="34"/>
        <v>0.18379310400000001</v>
      </c>
      <c r="H123" s="15">
        <f t="shared" si="34"/>
        <v>1</v>
      </c>
    </row>
    <row r="124" spans="1:8" ht="15" customHeight="1" x14ac:dyDescent="0.2">
      <c r="A124" s="2" t="s">
        <v>121</v>
      </c>
      <c r="B124" s="11">
        <v>1</v>
      </c>
      <c r="C124" s="11" t="s">
        <v>15</v>
      </c>
      <c r="D124" s="11">
        <v>1</v>
      </c>
      <c r="E124" s="11">
        <v>1</v>
      </c>
      <c r="F124" s="11">
        <v>0</v>
      </c>
      <c r="G124" s="16">
        <v>6.8965520000000002E-3</v>
      </c>
      <c r="H124" s="17">
        <v>0</v>
      </c>
    </row>
    <row r="125" spans="1:8" ht="15" customHeight="1" x14ac:dyDescent="0.2">
      <c r="A125" s="2" t="s">
        <v>122</v>
      </c>
      <c r="B125" s="11">
        <v>1</v>
      </c>
      <c r="C125" s="11" t="s">
        <v>15</v>
      </c>
      <c r="D125" s="11">
        <v>1</v>
      </c>
      <c r="E125" s="11">
        <v>1</v>
      </c>
      <c r="F125" s="11">
        <v>0</v>
      </c>
      <c r="G125" s="16">
        <v>6.8965520000000002E-3</v>
      </c>
      <c r="H125" s="17">
        <v>0</v>
      </c>
    </row>
    <row r="126" spans="1:8" ht="15" customHeight="1" x14ac:dyDescent="0.2">
      <c r="A126" s="2" t="s">
        <v>123</v>
      </c>
      <c r="B126" s="11">
        <v>1</v>
      </c>
      <c r="C126" s="11" t="s">
        <v>15</v>
      </c>
      <c r="D126" s="11">
        <v>1</v>
      </c>
      <c r="E126" s="11">
        <v>25</v>
      </c>
      <c r="F126" s="11">
        <v>25</v>
      </c>
      <c r="G126" s="16">
        <v>0.17</v>
      </c>
      <c r="H126" s="17">
        <v>1</v>
      </c>
    </row>
    <row r="127" spans="1:8" ht="21" customHeight="1" x14ac:dyDescent="0.2">
      <c r="A127" s="2" t="s">
        <v>124</v>
      </c>
      <c r="B127" s="13">
        <f>SUM(B128:B131)</f>
        <v>7</v>
      </c>
      <c r="C127" s="13">
        <f t="shared" ref="C127:H127" si="35">SUM(C128:C131)</f>
        <v>0</v>
      </c>
      <c r="D127" s="13">
        <f t="shared" si="35"/>
        <v>7</v>
      </c>
      <c r="E127" s="13">
        <f t="shared" si="35"/>
        <v>131</v>
      </c>
      <c r="F127" s="13">
        <f t="shared" si="35"/>
        <v>4</v>
      </c>
      <c r="G127" s="14">
        <f t="shared" si="35"/>
        <v>0.23379310400000006</v>
      </c>
      <c r="H127" s="15">
        <f t="shared" si="35"/>
        <v>2</v>
      </c>
    </row>
    <row r="128" spans="1:8" ht="15" customHeight="1" x14ac:dyDescent="0.2">
      <c r="A128" s="2" t="s">
        <v>225</v>
      </c>
      <c r="B128" s="11">
        <v>1</v>
      </c>
      <c r="C128" s="11" t="s">
        <v>15</v>
      </c>
      <c r="D128" s="11">
        <v>1</v>
      </c>
      <c r="E128" s="11">
        <v>3</v>
      </c>
      <c r="F128" s="11">
        <v>0</v>
      </c>
      <c r="G128" s="16">
        <v>0.02</v>
      </c>
      <c r="H128" s="17">
        <v>0</v>
      </c>
    </row>
    <row r="129" spans="1:8" ht="15" customHeight="1" x14ac:dyDescent="0.2">
      <c r="A129" s="2" t="s">
        <v>125</v>
      </c>
      <c r="B129" s="11">
        <v>2</v>
      </c>
      <c r="C129" s="11" t="s">
        <v>15</v>
      </c>
      <c r="D129" s="11">
        <v>2</v>
      </c>
      <c r="E129" s="11">
        <v>2</v>
      </c>
      <c r="F129" s="11">
        <v>1</v>
      </c>
      <c r="G129" s="16">
        <v>1.3793104E-2</v>
      </c>
      <c r="H129" s="17">
        <v>1</v>
      </c>
    </row>
    <row r="130" spans="1:8" ht="15" customHeight="1" x14ac:dyDescent="0.2">
      <c r="A130" s="2" t="s">
        <v>126</v>
      </c>
      <c r="B130" s="11">
        <v>3</v>
      </c>
      <c r="C130" s="11" t="s">
        <v>15</v>
      </c>
      <c r="D130" s="11">
        <v>3</v>
      </c>
      <c r="E130" s="11">
        <v>26</v>
      </c>
      <c r="F130" s="11">
        <v>3</v>
      </c>
      <c r="G130" s="16">
        <v>0.18000000000000005</v>
      </c>
      <c r="H130" s="17">
        <v>1</v>
      </c>
    </row>
    <row r="131" spans="1:8" ht="15" customHeight="1" x14ac:dyDescent="0.2">
      <c r="A131" s="2" t="s">
        <v>127</v>
      </c>
      <c r="B131" s="11">
        <v>1</v>
      </c>
      <c r="C131" s="11" t="s">
        <v>15</v>
      </c>
      <c r="D131" s="11">
        <v>1</v>
      </c>
      <c r="E131" s="11">
        <v>100</v>
      </c>
      <c r="F131" s="11">
        <v>0</v>
      </c>
      <c r="G131" s="16">
        <v>0.02</v>
      </c>
      <c r="H131" s="17">
        <v>0</v>
      </c>
    </row>
    <row r="132" spans="1:8" ht="21" customHeight="1" x14ac:dyDescent="0.2">
      <c r="A132" s="2" t="s">
        <v>11</v>
      </c>
      <c r="B132" s="13">
        <f>+B133+B135+B138</f>
        <v>5</v>
      </c>
      <c r="C132" s="13">
        <f>+C133+C135+C138</f>
        <v>0</v>
      </c>
      <c r="D132" s="13">
        <f t="shared" ref="D132:H132" si="36">+D133+D135+D138</f>
        <v>5</v>
      </c>
      <c r="E132" s="13">
        <f t="shared" si="36"/>
        <v>6</v>
      </c>
      <c r="F132" s="13">
        <f t="shared" si="36"/>
        <v>0</v>
      </c>
      <c r="G132" s="14">
        <f t="shared" si="36"/>
        <v>4.0689656000000005E-2</v>
      </c>
      <c r="H132" s="15">
        <f t="shared" si="36"/>
        <v>0</v>
      </c>
    </row>
    <row r="133" spans="1:8" ht="21" customHeight="1" x14ac:dyDescent="0.2">
      <c r="A133" s="2" t="s">
        <v>128</v>
      </c>
      <c r="B133" s="13">
        <f>+B134</f>
        <v>1</v>
      </c>
      <c r="C133" s="13">
        <f t="shared" ref="C133:H133" si="37">+C134</f>
        <v>0</v>
      </c>
      <c r="D133" s="13">
        <f t="shared" si="37"/>
        <v>1</v>
      </c>
      <c r="E133" s="13">
        <f t="shared" si="37"/>
        <v>1</v>
      </c>
      <c r="F133" s="13">
        <f t="shared" si="37"/>
        <v>0</v>
      </c>
      <c r="G133" s="14">
        <f t="shared" si="37"/>
        <v>6.8965520000000002E-3</v>
      </c>
      <c r="H133" s="15">
        <f t="shared" si="37"/>
        <v>0</v>
      </c>
    </row>
    <row r="134" spans="1:8" ht="15" customHeight="1" x14ac:dyDescent="0.2">
      <c r="A134" s="2" t="s">
        <v>129</v>
      </c>
      <c r="B134" s="11">
        <v>1</v>
      </c>
      <c r="C134" s="11">
        <v>0</v>
      </c>
      <c r="D134" s="11">
        <v>1</v>
      </c>
      <c r="E134" s="11">
        <v>1</v>
      </c>
      <c r="F134" s="11">
        <v>0</v>
      </c>
      <c r="G134" s="16">
        <v>6.8965520000000002E-3</v>
      </c>
      <c r="H134" s="17">
        <v>0</v>
      </c>
    </row>
    <row r="135" spans="1:8" ht="21" customHeight="1" x14ac:dyDescent="0.2">
      <c r="A135" s="2" t="s">
        <v>130</v>
      </c>
      <c r="B135" s="13">
        <f>+B136+B137</f>
        <v>3</v>
      </c>
      <c r="C135" s="13">
        <f t="shared" ref="C135:H135" si="38">+C136+C137</f>
        <v>0</v>
      </c>
      <c r="D135" s="13">
        <f t="shared" si="38"/>
        <v>3</v>
      </c>
      <c r="E135" s="13">
        <f t="shared" si="38"/>
        <v>4</v>
      </c>
      <c r="F135" s="13">
        <f t="shared" si="38"/>
        <v>0</v>
      </c>
      <c r="G135" s="14">
        <f t="shared" si="38"/>
        <v>2.3793104000000002E-2</v>
      </c>
      <c r="H135" s="15">
        <f t="shared" si="38"/>
        <v>0</v>
      </c>
    </row>
    <row r="136" spans="1:8" ht="15" customHeight="1" x14ac:dyDescent="0.2">
      <c r="A136" s="2" t="s">
        <v>131</v>
      </c>
      <c r="B136" s="11">
        <v>2</v>
      </c>
      <c r="C136" s="11">
        <v>0</v>
      </c>
      <c r="D136" s="11">
        <v>2</v>
      </c>
      <c r="E136" s="11">
        <v>3</v>
      </c>
      <c r="F136" s="11">
        <v>0</v>
      </c>
      <c r="G136" s="16">
        <v>1.6896552000000002E-2</v>
      </c>
      <c r="H136" s="17">
        <v>0</v>
      </c>
    </row>
    <row r="137" spans="1:8" ht="15" customHeight="1" x14ac:dyDescent="0.2">
      <c r="A137" s="2" t="s">
        <v>132</v>
      </c>
      <c r="B137" s="11">
        <v>1</v>
      </c>
      <c r="C137" s="11">
        <v>0</v>
      </c>
      <c r="D137" s="11">
        <v>1</v>
      </c>
      <c r="E137" s="11">
        <v>1</v>
      </c>
      <c r="F137" s="11">
        <v>0</v>
      </c>
      <c r="G137" s="16">
        <v>6.8965520000000002E-3</v>
      </c>
      <c r="H137" s="17">
        <v>0</v>
      </c>
    </row>
    <row r="138" spans="1:8" ht="21" customHeight="1" x14ac:dyDescent="0.2">
      <c r="A138" s="2" t="s">
        <v>133</v>
      </c>
      <c r="B138" s="13">
        <f>+B139</f>
        <v>1</v>
      </c>
      <c r="C138" s="13">
        <f t="shared" ref="C138:H138" si="39">+C139</f>
        <v>0</v>
      </c>
      <c r="D138" s="13">
        <f t="shared" si="39"/>
        <v>1</v>
      </c>
      <c r="E138" s="13">
        <f t="shared" si="39"/>
        <v>1</v>
      </c>
      <c r="F138" s="13">
        <f t="shared" si="39"/>
        <v>0</v>
      </c>
      <c r="G138" s="14">
        <f t="shared" si="39"/>
        <v>0.01</v>
      </c>
      <c r="H138" s="15">
        <f t="shared" si="39"/>
        <v>0</v>
      </c>
    </row>
    <row r="139" spans="1:8" ht="15" customHeight="1" x14ac:dyDescent="0.2">
      <c r="A139" s="2" t="s">
        <v>226</v>
      </c>
      <c r="B139" s="11">
        <v>1</v>
      </c>
      <c r="C139" s="11">
        <v>0</v>
      </c>
      <c r="D139" s="11">
        <v>1</v>
      </c>
      <c r="E139" s="11">
        <v>1</v>
      </c>
      <c r="F139" s="11">
        <v>0</v>
      </c>
      <c r="G139" s="16">
        <v>0.01</v>
      </c>
      <c r="H139" s="17">
        <v>0</v>
      </c>
    </row>
    <row r="140" spans="1:8" ht="21" customHeight="1" x14ac:dyDescent="0.2">
      <c r="A140" s="2" t="s">
        <v>9</v>
      </c>
      <c r="B140" s="13">
        <f>+B141+B144+B146+B155</f>
        <v>28</v>
      </c>
      <c r="C140" s="13">
        <f t="shared" ref="C140:H140" si="40">+C141+C144+C146+C155</f>
        <v>3</v>
      </c>
      <c r="D140" s="13">
        <f>+D141+D146+D155</f>
        <v>25</v>
      </c>
      <c r="E140" s="13">
        <f t="shared" si="40"/>
        <v>1492</v>
      </c>
      <c r="F140" s="13">
        <f t="shared" si="40"/>
        <v>1228</v>
      </c>
      <c r="G140" s="14">
        <f t="shared" si="40"/>
        <v>10.285862071999999</v>
      </c>
      <c r="H140" s="15">
        <f t="shared" si="40"/>
        <v>6140</v>
      </c>
    </row>
    <row r="141" spans="1:8" ht="21" customHeight="1" x14ac:dyDescent="0.2">
      <c r="A141" s="2" t="s">
        <v>134</v>
      </c>
      <c r="B141" s="13">
        <f>+B142+B143</f>
        <v>7</v>
      </c>
      <c r="C141" s="13">
        <f t="shared" ref="C141:H141" si="41">+C142+C143</f>
        <v>0</v>
      </c>
      <c r="D141" s="13">
        <f t="shared" si="41"/>
        <v>7</v>
      </c>
      <c r="E141" s="13">
        <f t="shared" si="41"/>
        <v>1229</v>
      </c>
      <c r="F141" s="13">
        <f t="shared" si="41"/>
        <v>1204</v>
      </c>
      <c r="G141" s="14">
        <f t="shared" si="41"/>
        <v>8.4806896560000009</v>
      </c>
      <c r="H141" s="15">
        <f t="shared" si="41"/>
        <v>6007</v>
      </c>
    </row>
    <row r="142" spans="1:8" ht="15" customHeight="1" x14ac:dyDescent="0.2">
      <c r="A142" s="2" t="s">
        <v>135</v>
      </c>
      <c r="B142" s="11">
        <v>2</v>
      </c>
      <c r="C142" s="11">
        <v>0</v>
      </c>
      <c r="D142" s="11">
        <v>2</v>
      </c>
      <c r="E142" s="11">
        <v>4</v>
      </c>
      <c r="F142" s="11">
        <v>3</v>
      </c>
      <c r="G142" s="16">
        <v>2.6896552000000001E-2</v>
      </c>
      <c r="H142" s="17">
        <v>4</v>
      </c>
    </row>
    <row r="143" spans="1:8" ht="15" customHeight="1" x14ac:dyDescent="0.2">
      <c r="A143" s="2" t="s">
        <v>136</v>
      </c>
      <c r="B143" s="11">
        <v>5</v>
      </c>
      <c r="C143" s="11">
        <v>0</v>
      </c>
      <c r="D143" s="11">
        <v>5</v>
      </c>
      <c r="E143" s="11">
        <v>1225</v>
      </c>
      <c r="F143" s="11">
        <v>1201</v>
      </c>
      <c r="G143" s="16">
        <v>8.4537931040000007</v>
      </c>
      <c r="H143" s="17">
        <v>6003</v>
      </c>
    </row>
    <row r="144" spans="1:8" ht="21" customHeight="1" x14ac:dyDescent="0.2">
      <c r="A144" s="2" t="s">
        <v>137</v>
      </c>
      <c r="B144" s="13">
        <f>+B145</f>
        <v>1</v>
      </c>
      <c r="C144" s="13">
        <f t="shared" ref="C144:H144" si="42">+C145</f>
        <v>1</v>
      </c>
      <c r="D144" s="13" t="str">
        <f t="shared" si="42"/>
        <v>-</v>
      </c>
      <c r="E144" s="13">
        <f t="shared" si="42"/>
        <v>15</v>
      </c>
      <c r="F144" s="13">
        <f t="shared" si="42"/>
        <v>0</v>
      </c>
      <c r="G144" s="14">
        <f t="shared" si="42"/>
        <v>0.1</v>
      </c>
      <c r="H144" s="15">
        <f t="shared" si="42"/>
        <v>0</v>
      </c>
    </row>
    <row r="145" spans="1:8" ht="15" customHeight="1" x14ac:dyDescent="0.2">
      <c r="A145" s="2" t="s">
        <v>227</v>
      </c>
      <c r="B145" s="11">
        <v>1</v>
      </c>
      <c r="C145" s="11">
        <v>1</v>
      </c>
      <c r="D145" s="11" t="s">
        <v>15</v>
      </c>
      <c r="E145" s="11">
        <v>15</v>
      </c>
      <c r="F145" s="11">
        <v>0</v>
      </c>
      <c r="G145" s="16">
        <v>0.1</v>
      </c>
      <c r="H145" s="17">
        <v>0</v>
      </c>
    </row>
    <row r="146" spans="1:8" ht="21" customHeight="1" x14ac:dyDescent="0.2">
      <c r="A146" s="2" t="s">
        <v>138</v>
      </c>
      <c r="B146" s="13">
        <f>SUM(B147:B154)</f>
        <v>17</v>
      </c>
      <c r="C146" s="13">
        <f t="shared" ref="C146:H146" si="43">SUM(C147:C154)</f>
        <v>1</v>
      </c>
      <c r="D146" s="13">
        <f t="shared" si="43"/>
        <v>16</v>
      </c>
      <c r="E146" s="13">
        <f t="shared" si="43"/>
        <v>244</v>
      </c>
      <c r="F146" s="13">
        <f t="shared" si="43"/>
        <v>20</v>
      </c>
      <c r="G146" s="14">
        <f t="shared" si="43"/>
        <v>1.6813793119999996</v>
      </c>
      <c r="H146" s="15">
        <f t="shared" si="43"/>
        <v>125</v>
      </c>
    </row>
    <row r="147" spans="1:8" ht="15" customHeight="1" x14ac:dyDescent="0.2">
      <c r="A147" s="2" t="s">
        <v>139</v>
      </c>
      <c r="B147" s="11">
        <v>1</v>
      </c>
      <c r="C147" s="11">
        <v>1</v>
      </c>
      <c r="D147" s="11" t="s">
        <v>15</v>
      </c>
      <c r="E147" s="11">
        <v>4</v>
      </c>
      <c r="F147" s="11">
        <v>1</v>
      </c>
      <c r="G147" s="16">
        <v>0.03</v>
      </c>
      <c r="H147" s="17">
        <v>4</v>
      </c>
    </row>
    <row r="148" spans="1:8" ht="15" customHeight="1" x14ac:dyDescent="0.2">
      <c r="A148" s="2" t="s">
        <v>140</v>
      </c>
      <c r="B148" s="11">
        <v>1</v>
      </c>
      <c r="C148" s="11" t="s">
        <v>15</v>
      </c>
      <c r="D148" s="11">
        <v>1</v>
      </c>
      <c r="E148" s="11">
        <v>1</v>
      </c>
      <c r="F148" s="11">
        <v>1</v>
      </c>
      <c r="G148" s="16">
        <v>6.8965520000000002E-3</v>
      </c>
      <c r="H148" s="17">
        <v>1</v>
      </c>
    </row>
    <row r="149" spans="1:8" ht="15" customHeight="1" x14ac:dyDescent="0.2">
      <c r="A149" s="2" t="s">
        <v>141</v>
      </c>
      <c r="B149" s="11">
        <v>4</v>
      </c>
      <c r="C149" s="11" t="s">
        <v>15</v>
      </c>
      <c r="D149" s="11">
        <v>4</v>
      </c>
      <c r="E149" s="11">
        <v>13</v>
      </c>
      <c r="F149" s="11">
        <v>6</v>
      </c>
      <c r="G149" s="16">
        <v>8.6896551999999988E-2</v>
      </c>
      <c r="H149" s="17">
        <v>33</v>
      </c>
    </row>
    <row r="150" spans="1:8" ht="15" customHeight="1" x14ac:dyDescent="0.2">
      <c r="A150" s="2" t="s">
        <v>142</v>
      </c>
      <c r="B150" s="11">
        <v>1</v>
      </c>
      <c r="C150" s="11" t="s">
        <v>15</v>
      </c>
      <c r="D150" s="11">
        <v>1</v>
      </c>
      <c r="E150" s="11">
        <v>1</v>
      </c>
      <c r="F150" s="11">
        <v>0</v>
      </c>
      <c r="G150" s="16">
        <v>6.8965520000000002E-3</v>
      </c>
      <c r="H150" s="17">
        <v>0</v>
      </c>
    </row>
    <row r="151" spans="1:8" ht="15" customHeight="1" x14ac:dyDescent="0.2">
      <c r="A151" s="2" t="s">
        <v>143</v>
      </c>
      <c r="B151" s="11">
        <v>3</v>
      </c>
      <c r="C151" s="11" t="s">
        <v>15</v>
      </c>
      <c r="D151" s="11">
        <v>3</v>
      </c>
      <c r="E151" s="11">
        <v>210</v>
      </c>
      <c r="F151" s="11">
        <v>6</v>
      </c>
      <c r="G151" s="16">
        <v>1.4499999999999997</v>
      </c>
      <c r="H151" s="17">
        <v>49.999999999999993</v>
      </c>
    </row>
    <row r="152" spans="1:8" ht="15" customHeight="1" x14ac:dyDescent="0.2">
      <c r="A152" s="2" t="s">
        <v>144</v>
      </c>
      <c r="B152" s="11">
        <v>2</v>
      </c>
      <c r="C152" s="11" t="s">
        <v>15</v>
      </c>
      <c r="D152" s="11">
        <v>2</v>
      </c>
      <c r="E152" s="11">
        <v>7</v>
      </c>
      <c r="F152" s="11">
        <v>5</v>
      </c>
      <c r="G152" s="16">
        <v>0.04</v>
      </c>
      <c r="H152" s="17">
        <v>35</v>
      </c>
    </row>
    <row r="153" spans="1:8" ht="15" customHeight="1" x14ac:dyDescent="0.2">
      <c r="A153" s="2" t="s">
        <v>145</v>
      </c>
      <c r="B153" s="11">
        <v>3</v>
      </c>
      <c r="C153" s="11" t="s">
        <v>15</v>
      </c>
      <c r="D153" s="11">
        <v>3</v>
      </c>
      <c r="E153" s="11">
        <v>4</v>
      </c>
      <c r="F153" s="11">
        <v>1</v>
      </c>
      <c r="G153" s="16">
        <v>3.3793104000000004E-2</v>
      </c>
      <c r="H153" s="17">
        <v>2</v>
      </c>
    </row>
    <row r="154" spans="1:8" ht="15" customHeight="1" x14ac:dyDescent="0.2">
      <c r="A154" s="2" t="s">
        <v>146</v>
      </c>
      <c r="B154" s="11">
        <v>2</v>
      </c>
      <c r="C154" s="11" t="s">
        <v>15</v>
      </c>
      <c r="D154" s="11">
        <v>2</v>
      </c>
      <c r="E154" s="11">
        <v>4</v>
      </c>
      <c r="F154" s="11">
        <v>0</v>
      </c>
      <c r="G154" s="16">
        <v>2.6896552000000001E-2</v>
      </c>
      <c r="H154" s="17">
        <v>0</v>
      </c>
    </row>
    <row r="155" spans="1:8" ht="21" customHeight="1" x14ac:dyDescent="0.2">
      <c r="A155" s="2" t="s">
        <v>147</v>
      </c>
      <c r="B155" s="13">
        <f>SUM(B156:B157)</f>
        <v>3</v>
      </c>
      <c r="C155" s="13">
        <f t="shared" ref="C155:H155" si="44">SUM(C156:C157)</f>
        <v>1</v>
      </c>
      <c r="D155" s="13">
        <f t="shared" si="44"/>
        <v>2</v>
      </c>
      <c r="E155" s="13">
        <f t="shared" si="44"/>
        <v>4</v>
      </c>
      <c r="F155" s="13">
        <f t="shared" si="44"/>
        <v>4</v>
      </c>
      <c r="G155" s="14">
        <f t="shared" si="44"/>
        <v>2.3793104000000002E-2</v>
      </c>
      <c r="H155" s="15">
        <f t="shared" si="44"/>
        <v>8</v>
      </c>
    </row>
    <row r="156" spans="1:8" ht="15" customHeight="1" x14ac:dyDescent="0.2">
      <c r="A156" s="2" t="s">
        <v>148</v>
      </c>
      <c r="B156" s="11">
        <v>1</v>
      </c>
      <c r="C156" s="11">
        <v>1</v>
      </c>
      <c r="D156" s="11" t="s">
        <v>15</v>
      </c>
      <c r="E156" s="11">
        <v>1</v>
      </c>
      <c r="F156" s="11">
        <v>1</v>
      </c>
      <c r="G156" s="16">
        <v>6.8965520000000002E-3</v>
      </c>
      <c r="H156" s="17">
        <v>3</v>
      </c>
    </row>
    <row r="157" spans="1:8" ht="15" customHeight="1" x14ac:dyDescent="0.2">
      <c r="A157" s="2" t="s">
        <v>149</v>
      </c>
      <c r="B157" s="11">
        <v>2</v>
      </c>
      <c r="C157" s="11" t="s">
        <v>15</v>
      </c>
      <c r="D157" s="11">
        <v>2</v>
      </c>
      <c r="E157" s="11">
        <v>3</v>
      </c>
      <c r="F157" s="11">
        <v>3</v>
      </c>
      <c r="G157" s="16">
        <v>1.6896552000000002E-2</v>
      </c>
      <c r="H157" s="17">
        <v>5</v>
      </c>
    </row>
    <row r="158" spans="1:8" ht="21" customHeight="1" x14ac:dyDescent="0.2">
      <c r="A158" s="2" t="s">
        <v>235</v>
      </c>
      <c r="B158" s="13">
        <f>+B159+B166+B172+B176+B185</f>
        <v>36</v>
      </c>
      <c r="C158" s="13">
        <f>+C159+C166+C172+C176+C185</f>
        <v>5</v>
      </c>
      <c r="D158" s="13">
        <f t="shared" ref="D158:H158" si="45">+D159+D166+D172+D176+D185</f>
        <v>31</v>
      </c>
      <c r="E158" s="13">
        <f t="shared" si="45"/>
        <v>245</v>
      </c>
      <c r="F158" s="13">
        <f t="shared" si="45"/>
        <v>104</v>
      </c>
      <c r="G158" s="14">
        <f t="shared" si="45"/>
        <v>1.946551728</v>
      </c>
      <c r="H158" s="15">
        <f t="shared" si="45"/>
        <v>290</v>
      </c>
    </row>
    <row r="159" spans="1:8" ht="21" customHeight="1" x14ac:dyDescent="0.2">
      <c r="A159" s="2" t="s">
        <v>150</v>
      </c>
      <c r="B159" s="13">
        <f>SUM(B160:B165)</f>
        <v>12</v>
      </c>
      <c r="C159" s="13">
        <f t="shared" ref="C159:H159" si="46">SUM(C160:C165)</f>
        <v>1</v>
      </c>
      <c r="D159" s="13">
        <f t="shared" si="46"/>
        <v>11</v>
      </c>
      <c r="E159" s="13">
        <f t="shared" si="46"/>
        <v>36</v>
      </c>
      <c r="F159" s="13">
        <f t="shared" si="46"/>
        <v>6</v>
      </c>
      <c r="G159" s="14">
        <f t="shared" si="46"/>
        <v>0.25137931200000002</v>
      </c>
      <c r="H159" s="15">
        <f t="shared" si="46"/>
        <v>12</v>
      </c>
    </row>
    <row r="160" spans="1:8" ht="15" customHeight="1" x14ac:dyDescent="0.2">
      <c r="A160" s="2" t="s">
        <v>228</v>
      </c>
      <c r="B160" s="11">
        <v>1</v>
      </c>
      <c r="C160" s="11" t="s">
        <v>15</v>
      </c>
      <c r="D160" s="11">
        <v>1</v>
      </c>
      <c r="E160" s="11">
        <v>1</v>
      </c>
      <c r="F160" s="11">
        <v>1</v>
      </c>
      <c r="G160" s="16">
        <v>6.8965520000000002E-3</v>
      </c>
      <c r="H160" s="17">
        <v>5</v>
      </c>
    </row>
    <row r="161" spans="1:8" ht="15" customHeight="1" x14ac:dyDescent="0.2">
      <c r="A161" s="2" t="s">
        <v>151</v>
      </c>
      <c r="B161" s="11">
        <v>4</v>
      </c>
      <c r="C161" s="11" t="s">
        <v>15</v>
      </c>
      <c r="D161" s="11">
        <v>4</v>
      </c>
      <c r="E161" s="11">
        <v>6</v>
      </c>
      <c r="F161" s="11">
        <v>3</v>
      </c>
      <c r="G161" s="16">
        <v>4.0689656000000005E-2</v>
      </c>
      <c r="H161" s="17">
        <v>4</v>
      </c>
    </row>
    <row r="162" spans="1:8" ht="15" customHeight="1" x14ac:dyDescent="0.2">
      <c r="A162" s="2" t="s">
        <v>152</v>
      </c>
      <c r="B162" s="11">
        <v>1</v>
      </c>
      <c r="C162" s="11" t="s">
        <v>15</v>
      </c>
      <c r="D162" s="11">
        <v>1</v>
      </c>
      <c r="E162" s="11">
        <v>20</v>
      </c>
      <c r="F162" s="11">
        <v>0</v>
      </c>
      <c r="G162" s="16">
        <v>0.14000000000000001</v>
      </c>
      <c r="H162" s="17">
        <v>0</v>
      </c>
    </row>
    <row r="163" spans="1:8" ht="15" customHeight="1" x14ac:dyDescent="0.2">
      <c r="A163" s="2" t="s">
        <v>153</v>
      </c>
      <c r="B163" s="11">
        <v>2</v>
      </c>
      <c r="C163" s="11" t="s">
        <v>15</v>
      </c>
      <c r="D163" s="11">
        <v>2</v>
      </c>
      <c r="E163" s="11">
        <v>3</v>
      </c>
      <c r="F163" s="11">
        <v>1</v>
      </c>
      <c r="G163" s="16">
        <v>0.02</v>
      </c>
      <c r="H163" s="17">
        <v>2</v>
      </c>
    </row>
    <row r="164" spans="1:8" ht="15" customHeight="1" x14ac:dyDescent="0.2">
      <c r="A164" s="2" t="s">
        <v>154</v>
      </c>
      <c r="B164" s="11">
        <v>2</v>
      </c>
      <c r="C164" s="11">
        <v>1</v>
      </c>
      <c r="D164" s="11">
        <v>1</v>
      </c>
      <c r="E164" s="11">
        <v>2</v>
      </c>
      <c r="F164" s="11">
        <v>1</v>
      </c>
      <c r="G164" s="16">
        <v>1.6896552000000002E-2</v>
      </c>
      <c r="H164" s="17">
        <v>1</v>
      </c>
    </row>
    <row r="165" spans="1:8" ht="15" customHeight="1" x14ac:dyDescent="0.2">
      <c r="A165" s="2" t="s">
        <v>155</v>
      </c>
      <c r="B165" s="11">
        <v>2</v>
      </c>
      <c r="C165" s="11" t="s">
        <v>15</v>
      </c>
      <c r="D165" s="11">
        <v>2</v>
      </c>
      <c r="E165" s="11">
        <v>4</v>
      </c>
      <c r="F165" s="11">
        <v>0</v>
      </c>
      <c r="G165" s="16">
        <v>2.6896552000000001E-2</v>
      </c>
      <c r="H165" s="17">
        <v>0</v>
      </c>
    </row>
    <row r="166" spans="1:8" ht="21" customHeight="1" x14ac:dyDescent="0.2">
      <c r="A166" s="2" t="s">
        <v>156</v>
      </c>
      <c r="B166" s="13">
        <f>SUM(B167:B171)</f>
        <v>7</v>
      </c>
      <c r="C166" s="13">
        <f t="shared" ref="C166:H166" si="47">SUM(C167:C171)</f>
        <v>1</v>
      </c>
      <c r="D166" s="13">
        <f t="shared" si="47"/>
        <v>6</v>
      </c>
      <c r="E166" s="13">
        <f t="shared" si="47"/>
        <v>19</v>
      </c>
      <c r="F166" s="13">
        <f t="shared" si="47"/>
        <v>16</v>
      </c>
      <c r="G166" s="14">
        <f t="shared" si="47"/>
        <v>0.397586208</v>
      </c>
      <c r="H166" s="15">
        <f t="shared" si="47"/>
        <v>32</v>
      </c>
    </row>
    <row r="167" spans="1:8" ht="15" customHeight="1" x14ac:dyDescent="0.2">
      <c r="A167" s="2" t="s">
        <v>157</v>
      </c>
      <c r="B167" s="11">
        <v>2</v>
      </c>
      <c r="C167" s="11" t="s">
        <v>15</v>
      </c>
      <c r="D167" s="11">
        <v>2</v>
      </c>
      <c r="E167" s="11">
        <v>9</v>
      </c>
      <c r="F167" s="11">
        <v>9</v>
      </c>
      <c r="G167" s="16">
        <v>6.6896551999999998E-2</v>
      </c>
      <c r="H167" s="17">
        <v>17</v>
      </c>
    </row>
    <row r="168" spans="1:8" ht="15" customHeight="1" x14ac:dyDescent="0.2">
      <c r="A168" s="2" t="s">
        <v>158</v>
      </c>
      <c r="B168" s="11">
        <v>2</v>
      </c>
      <c r="C168" s="11" t="s">
        <v>15</v>
      </c>
      <c r="D168" s="11">
        <v>2</v>
      </c>
      <c r="E168" s="11">
        <v>7</v>
      </c>
      <c r="F168" s="11">
        <v>7</v>
      </c>
      <c r="G168" s="16">
        <v>0.31</v>
      </c>
      <c r="H168" s="17">
        <v>15</v>
      </c>
    </row>
    <row r="169" spans="1:8" ht="15" customHeight="1" x14ac:dyDescent="0.2">
      <c r="A169" s="2" t="s">
        <v>159</v>
      </c>
      <c r="B169" s="11">
        <v>1</v>
      </c>
      <c r="C169" s="11" t="s">
        <v>15</v>
      </c>
      <c r="D169" s="11">
        <v>1</v>
      </c>
      <c r="E169" s="11">
        <v>1</v>
      </c>
      <c r="F169" s="11">
        <v>0</v>
      </c>
      <c r="G169" s="16">
        <v>6.8965520000000002E-3</v>
      </c>
      <c r="H169" s="17">
        <v>0</v>
      </c>
    </row>
    <row r="170" spans="1:8" ht="15" customHeight="1" x14ac:dyDescent="0.2">
      <c r="A170" s="2" t="s">
        <v>160</v>
      </c>
      <c r="B170" s="11">
        <v>1</v>
      </c>
      <c r="C170" s="11" t="s">
        <v>15</v>
      </c>
      <c r="D170" s="11">
        <v>1</v>
      </c>
      <c r="E170" s="11">
        <v>1</v>
      </c>
      <c r="F170" s="11">
        <v>0</v>
      </c>
      <c r="G170" s="16">
        <v>6.8965520000000002E-3</v>
      </c>
      <c r="H170" s="17">
        <v>0</v>
      </c>
    </row>
    <row r="171" spans="1:8" ht="15" customHeight="1" x14ac:dyDescent="0.2">
      <c r="A171" s="2" t="s">
        <v>161</v>
      </c>
      <c r="B171" s="11">
        <v>1</v>
      </c>
      <c r="C171" s="11">
        <v>1</v>
      </c>
      <c r="D171" s="11" t="s">
        <v>15</v>
      </c>
      <c r="E171" s="11">
        <v>1</v>
      </c>
      <c r="F171" s="11">
        <v>0</v>
      </c>
      <c r="G171" s="16">
        <v>6.8965520000000002E-3</v>
      </c>
      <c r="H171" s="17">
        <v>0</v>
      </c>
    </row>
    <row r="172" spans="1:8" ht="21" customHeight="1" x14ac:dyDescent="0.2">
      <c r="A172" s="2" t="s">
        <v>162</v>
      </c>
      <c r="B172" s="13">
        <f>SUM(B173:B175)</f>
        <v>3</v>
      </c>
      <c r="C172" s="13">
        <f t="shared" ref="C172:H172" si="48">SUM(C173:C175)</f>
        <v>0</v>
      </c>
      <c r="D172" s="13">
        <f t="shared" si="48"/>
        <v>3</v>
      </c>
      <c r="E172" s="13">
        <f t="shared" si="48"/>
        <v>37</v>
      </c>
      <c r="F172" s="13">
        <f t="shared" si="48"/>
        <v>0</v>
      </c>
      <c r="G172" s="14">
        <f t="shared" si="48"/>
        <v>0.25</v>
      </c>
      <c r="H172" s="15">
        <f t="shared" si="48"/>
        <v>0</v>
      </c>
    </row>
    <row r="173" spans="1:8" ht="15" customHeight="1" x14ac:dyDescent="0.2">
      <c r="A173" s="2" t="s">
        <v>31</v>
      </c>
      <c r="B173" s="11">
        <v>1</v>
      </c>
      <c r="C173" s="11">
        <v>0</v>
      </c>
      <c r="D173" s="11">
        <v>1</v>
      </c>
      <c r="E173" s="11">
        <v>30</v>
      </c>
      <c r="F173" s="11">
        <v>0</v>
      </c>
      <c r="G173" s="16">
        <v>0.21</v>
      </c>
      <c r="H173" s="17">
        <v>0</v>
      </c>
    </row>
    <row r="174" spans="1:8" ht="15" customHeight="1" x14ac:dyDescent="0.2">
      <c r="A174" s="2" t="s">
        <v>163</v>
      </c>
      <c r="B174" s="11">
        <v>1</v>
      </c>
      <c r="C174" s="11">
        <v>0</v>
      </c>
      <c r="D174" s="11">
        <v>1</v>
      </c>
      <c r="E174" s="11">
        <v>5</v>
      </c>
      <c r="F174" s="11">
        <v>0</v>
      </c>
      <c r="G174" s="16">
        <v>0.03</v>
      </c>
      <c r="H174" s="17">
        <v>0</v>
      </c>
    </row>
    <row r="175" spans="1:8" ht="15" customHeight="1" x14ac:dyDescent="0.2">
      <c r="A175" s="2" t="s">
        <v>164</v>
      </c>
      <c r="B175" s="11">
        <v>1</v>
      </c>
      <c r="C175" s="11">
        <v>0</v>
      </c>
      <c r="D175" s="11">
        <v>1</v>
      </c>
      <c r="E175" s="11">
        <v>2</v>
      </c>
      <c r="F175" s="11">
        <v>0</v>
      </c>
      <c r="G175" s="16">
        <v>0.01</v>
      </c>
      <c r="H175" s="17">
        <v>0</v>
      </c>
    </row>
    <row r="176" spans="1:8" ht="21" customHeight="1" x14ac:dyDescent="0.2">
      <c r="A176" s="2" t="s">
        <v>165</v>
      </c>
      <c r="B176" s="13">
        <f>SUM(B177:B184)</f>
        <v>13</v>
      </c>
      <c r="C176" s="13">
        <f t="shared" ref="C176:H176" si="49">SUM(C177:C184)</f>
        <v>3</v>
      </c>
      <c r="D176" s="13">
        <f t="shared" si="49"/>
        <v>10</v>
      </c>
      <c r="E176" s="13">
        <f t="shared" si="49"/>
        <v>151</v>
      </c>
      <c r="F176" s="13">
        <f t="shared" si="49"/>
        <v>82</v>
      </c>
      <c r="G176" s="14">
        <f t="shared" si="49"/>
        <v>1.037586208</v>
      </c>
      <c r="H176" s="15">
        <f t="shared" si="49"/>
        <v>246</v>
      </c>
    </row>
    <row r="177" spans="1:8" ht="15" customHeight="1" x14ac:dyDescent="0.2">
      <c r="A177" s="2" t="s">
        <v>166</v>
      </c>
      <c r="B177" s="11">
        <v>1</v>
      </c>
      <c r="C177" s="11" t="s">
        <v>15</v>
      </c>
      <c r="D177" s="11">
        <v>1</v>
      </c>
      <c r="E177" s="11">
        <v>6</v>
      </c>
      <c r="F177" s="11">
        <v>0</v>
      </c>
      <c r="G177" s="16">
        <v>0.04</v>
      </c>
      <c r="H177" s="17">
        <v>0</v>
      </c>
    </row>
    <row r="178" spans="1:8" ht="15" customHeight="1" x14ac:dyDescent="0.2">
      <c r="A178" s="2" t="s">
        <v>167</v>
      </c>
      <c r="B178" s="11">
        <v>2</v>
      </c>
      <c r="C178" s="11" t="s">
        <v>15</v>
      </c>
      <c r="D178" s="11">
        <v>2</v>
      </c>
      <c r="E178" s="11">
        <v>42</v>
      </c>
      <c r="F178" s="11">
        <v>0</v>
      </c>
      <c r="G178" s="16">
        <v>0.29000000000000004</v>
      </c>
      <c r="H178" s="17">
        <v>0</v>
      </c>
    </row>
    <row r="179" spans="1:8" ht="15" customHeight="1" x14ac:dyDescent="0.2">
      <c r="A179" s="2" t="s">
        <v>168</v>
      </c>
      <c r="B179" s="11">
        <v>1</v>
      </c>
      <c r="C179" s="11" t="s">
        <v>15</v>
      </c>
      <c r="D179" s="11">
        <v>1</v>
      </c>
      <c r="E179" s="11">
        <v>3</v>
      </c>
      <c r="F179" s="11">
        <v>0</v>
      </c>
      <c r="G179" s="16">
        <v>0.02</v>
      </c>
      <c r="H179" s="17">
        <v>0</v>
      </c>
    </row>
    <row r="180" spans="1:8" ht="15" customHeight="1" x14ac:dyDescent="0.2">
      <c r="A180" s="2" t="s">
        <v>169</v>
      </c>
      <c r="B180" s="11">
        <v>4</v>
      </c>
      <c r="C180" s="11">
        <v>1</v>
      </c>
      <c r="D180" s="11">
        <v>3</v>
      </c>
      <c r="E180" s="11">
        <v>9</v>
      </c>
      <c r="F180" s="11">
        <v>1</v>
      </c>
      <c r="G180" s="16">
        <v>6.3793104000000003E-2</v>
      </c>
      <c r="H180" s="17">
        <v>3</v>
      </c>
    </row>
    <row r="181" spans="1:8" ht="15" customHeight="1" x14ac:dyDescent="0.2">
      <c r="A181" s="2" t="s">
        <v>170</v>
      </c>
      <c r="B181" s="11">
        <v>1</v>
      </c>
      <c r="C181" s="11" t="s">
        <v>15</v>
      </c>
      <c r="D181" s="11">
        <v>1</v>
      </c>
      <c r="E181" s="11">
        <v>7</v>
      </c>
      <c r="F181" s="11">
        <v>0</v>
      </c>
      <c r="G181" s="16">
        <v>0.05</v>
      </c>
      <c r="H181" s="17">
        <v>0</v>
      </c>
    </row>
    <row r="182" spans="1:8" ht="15" customHeight="1" x14ac:dyDescent="0.2">
      <c r="A182" s="2" t="s">
        <v>171</v>
      </c>
      <c r="B182" s="11">
        <v>1</v>
      </c>
      <c r="C182" s="11" t="s">
        <v>15</v>
      </c>
      <c r="D182" s="11">
        <v>1</v>
      </c>
      <c r="E182" s="11">
        <v>1</v>
      </c>
      <c r="F182" s="11">
        <v>1</v>
      </c>
      <c r="G182" s="16">
        <v>6.8965520000000002E-3</v>
      </c>
      <c r="H182" s="17">
        <v>3</v>
      </c>
    </row>
    <row r="183" spans="1:8" ht="15" customHeight="1" x14ac:dyDescent="0.2">
      <c r="A183" s="2" t="s">
        <v>172</v>
      </c>
      <c r="B183" s="11">
        <v>2</v>
      </c>
      <c r="C183" s="11">
        <v>2</v>
      </c>
      <c r="D183" s="11" t="s">
        <v>15</v>
      </c>
      <c r="E183" s="11">
        <v>3</v>
      </c>
      <c r="F183" s="11">
        <v>0</v>
      </c>
      <c r="G183" s="16">
        <v>1.6896552000000002E-2</v>
      </c>
      <c r="H183" s="17">
        <v>0</v>
      </c>
    </row>
    <row r="184" spans="1:8" ht="15" customHeight="1" x14ac:dyDescent="0.2">
      <c r="A184" s="2" t="s">
        <v>173</v>
      </c>
      <c r="B184" s="11">
        <v>1</v>
      </c>
      <c r="C184" s="11" t="s">
        <v>15</v>
      </c>
      <c r="D184" s="11">
        <v>1</v>
      </c>
      <c r="E184" s="11">
        <v>80</v>
      </c>
      <c r="F184" s="11">
        <v>80</v>
      </c>
      <c r="G184" s="16">
        <v>0.55000000000000004</v>
      </c>
      <c r="H184" s="17">
        <v>240</v>
      </c>
    </row>
    <row r="185" spans="1:8" ht="21" customHeight="1" x14ac:dyDescent="0.2">
      <c r="A185" s="2" t="s">
        <v>174</v>
      </c>
      <c r="B185" s="13">
        <f>+B186</f>
        <v>1</v>
      </c>
      <c r="C185" s="13">
        <f t="shared" ref="C185:H185" si="50">+C186</f>
        <v>0</v>
      </c>
      <c r="D185" s="13">
        <f t="shared" si="50"/>
        <v>1</v>
      </c>
      <c r="E185" s="13">
        <f t="shared" si="50"/>
        <v>2</v>
      </c>
      <c r="F185" s="13">
        <f t="shared" si="50"/>
        <v>0</v>
      </c>
      <c r="G185" s="14">
        <f t="shared" si="50"/>
        <v>0.01</v>
      </c>
      <c r="H185" s="15">
        <f t="shared" si="50"/>
        <v>0</v>
      </c>
    </row>
    <row r="186" spans="1:8" ht="15" customHeight="1" x14ac:dyDescent="0.2">
      <c r="A186" s="2" t="s">
        <v>175</v>
      </c>
      <c r="B186" s="11">
        <v>1</v>
      </c>
      <c r="C186" s="11">
        <v>0</v>
      </c>
      <c r="D186" s="11">
        <v>1</v>
      </c>
      <c r="E186" s="11">
        <v>2</v>
      </c>
      <c r="F186" s="11">
        <v>0</v>
      </c>
      <c r="G186" s="16">
        <v>0.01</v>
      </c>
      <c r="H186" s="17">
        <v>0</v>
      </c>
    </row>
    <row r="187" spans="1:8" ht="21" customHeight="1" x14ac:dyDescent="0.2">
      <c r="A187" s="2" t="s">
        <v>12</v>
      </c>
      <c r="B187" s="13">
        <f>+B188+B190+B193+B199+B201+B203+B205+B207+B209</f>
        <v>20</v>
      </c>
      <c r="C187" s="13">
        <f>+C188+C190+C193+C199+C201+C203+C207+C209</f>
        <v>3</v>
      </c>
      <c r="D187" s="13">
        <f>+D188+D190+D193+D199+D201+D203+D205+D209</f>
        <v>17</v>
      </c>
      <c r="E187" s="13">
        <f t="shared" ref="E187:H187" si="51">+E188+E190+E193+E199+E201+E203+E205+E207+E209</f>
        <v>7395</v>
      </c>
      <c r="F187" s="13">
        <f t="shared" si="51"/>
        <v>7309</v>
      </c>
      <c r="G187" s="14">
        <f t="shared" si="51"/>
        <v>62.544482760000001</v>
      </c>
      <c r="H187" s="15">
        <f t="shared" si="51"/>
        <v>19389</v>
      </c>
    </row>
    <row r="188" spans="1:8" ht="15" customHeight="1" x14ac:dyDescent="0.2">
      <c r="A188" s="2" t="s">
        <v>176</v>
      </c>
      <c r="B188" s="13">
        <f>+B189</f>
        <v>1</v>
      </c>
      <c r="C188" s="13">
        <f t="shared" ref="C188:H188" si="52">+C189</f>
        <v>0</v>
      </c>
      <c r="D188" s="13">
        <f t="shared" si="52"/>
        <v>1</v>
      </c>
      <c r="E188" s="13">
        <f t="shared" si="52"/>
        <v>6</v>
      </c>
      <c r="F188" s="13">
        <f t="shared" si="52"/>
        <v>4</v>
      </c>
      <c r="G188" s="14">
        <f t="shared" si="52"/>
        <v>0.04</v>
      </c>
      <c r="H188" s="15">
        <f t="shared" si="52"/>
        <v>2</v>
      </c>
    </row>
    <row r="189" spans="1:8" ht="15" customHeight="1" x14ac:dyDescent="0.2">
      <c r="A189" s="2" t="s">
        <v>175</v>
      </c>
      <c r="B189" s="11">
        <v>1</v>
      </c>
      <c r="C189" s="11">
        <v>0</v>
      </c>
      <c r="D189" s="11">
        <v>1</v>
      </c>
      <c r="E189" s="11">
        <v>6</v>
      </c>
      <c r="F189" s="11">
        <v>4</v>
      </c>
      <c r="G189" s="16">
        <v>0.04</v>
      </c>
      <c r="H189" s="17">
        <v>2</v>
      </c>
    </row>
    <row r="190" spans="1:8" ht="21" customHeight="1" x14ac:dyDescent="0.2">
      <c r="A190" s="2" t="s">
        <v>177</v>
      </c>
      <c r="B190" s="13">
        <f>+B191+B192</f>
        <v>4</v>
      </c>
      <c r="C190" s="13">
        <f t="shared" ref="C190:H190" si="53">+C191+C192</f>
        <v>0</v>
      </c>
      <c r="D190" s="13">
        <f t="shared" si="53"/>
        <v>4</v>
      </c>
      <c r="E190" s="13">
        <f t="shared" si="53"/>
        <v>10</v>
      </c>
      <c r="F190" s="13">
        <f t="shared" si="53"/>
        <v>0</v>
      </c>
      <c r="G190" s="14">
        <f t="shared" si="53"/>
        <v>6.6896551999999998E-2</v>
      </c>
      <c r="H190" s="15">
        <f t="shared" si="53"/>
        <v>0</v>
      </c>
    </row>
    <row r="191" spans="1:8" ht="15" customHeight="1" x14ac:dyDescent="0.2">
      <c r="A191" s="2" t="s">
        <v>229</v>
      </c>
      <c r="B191" s="11">
        <v>1</v>
      </c>
      <c r="C191" s="11">
        <v>0</v>
      </c>
      <c r="D191" s="11">
        <v>1</v>
      </c>
      <c r="E191" s="11">
        <v>3</v>
      </c>
      <c r="F191" s="11">
        <v>0</v>
      </c>
      <c r="G191" s="16">
        <v>0.02</v>
      </c>
      <c r="H191" s="17">
        <v>0</v>
      </c>
    </row>
    <row r="192" spans="1:8" ht="15" customHeight="1" x14ac:dyDescent="0.2">
      <c r="A192" s="2" t="s">
        <v>178</v>
      </c>
      <c r="B192" s="11">
        <v>3</v>
      </c>
      <c r="C192" s="11">
        <v>0</v>
      </c>
      <c r="D192" s="11">
        <v>3</v>
      </c>
      <c r="E192" s="11">
        <v>7</v>
      </c>
      <c r="F192" s="11">
        <v>0</v>
      </c>
      <c r="G192" s="16">
        <v>4.6896552000000001E-2</v>
      </c>
      <c r="H192" s="17">
        <v>0</v>
      </c>
    </row>
    <row r="193" spans="1:8" ht="21" customHeight="1" x14ac:dyDescent="0.2">
      <c r="A193" s="2" t="s">
        <v>179</v>
      </c>
      <c r="B193" s="13">
        <f>SUM(B194:B198)</f>
        <v>8</v>
      </c>
      <c r="C193" s="13">
        <f t="shared" ref="C193:H193" si="54">SUM(C194:C198)</f>
        <v>1</v>
      </c>
      <c r="D193" s="13">
        <f t="shared" si="54"/>
        <v>7</v>
      </c>
      <c r="E193" s="13">
        <f t="shared" si="54"/>
        <v>1413</v>
      </c>
      <c r="F193" s="13">
        <f t="shared" si="54"/>
        <v>1374</v>
      </c>
      <c r="G193" s="14">
        <f t="shared" si="54"/>
        <v>9.097586208000001</v>
      </c>
      <c r="H193" s="15">
        <f t="shared" si="54"/>
        <v>1315</v>
      </c>
    </row>
    <row r="194" spans="1:8" ht="15" customHeight="1" x14ac:dyDescent="0.2">
      <c r="A194" s="2" t="s">
        <v>230</v>
      </c>
      <c r="B194" s="11">
        <v>2</v>
      </c>
      <c r="C194" s="11">
        <v>0</v>
      </c>
      <c r="D194" s="11">
        <v>2</v>
      </c>
      <c r="E194" s="11">
        <v>103</v>
      </c>
      <c r="F194" s="11">
        <v>70</v>
      </c>
      <c r="G194" s="16">
        <v>0.03</v>
      </c>
      <c r="H194" s="17">
        <v>100</v>
      </c>
    </row>
    <row r="195" spans="1:8" ht="15" customHeight="1" x14ac:dyDescent="0.2">
      <c r="A195" s="2" t="s">
        <v>180</v>
      </c>
      <c r="B195" s="11">
        <v>1</v>
      </c>
      <c r="C195" s="11">
        <v>0</v>
      </c>
      <c r="D195" s="11">
        <v>1</v>
      </c>
      <c r="E195" s="11">
        <v>6</v>
      </c>
      <c r="F195" s="11">
        <v>3</v>
      </c>
      <c r="G195" s="16">
        <v>0.04</v>
      </c>
      <c r="H195" s="17">
        <v>12</v>
      </c>
    </row>
    <row r="196" spans="1:8" ht="15" customHeight="1" x14ac:dyDescent="0.2">
      <c r="A196" s="2" t="s">
        <v>181</v>
      </c>
      <c r="B196" s="11">
        <v>1</v>
      </c>
      <c r="C196" s="11">
        <v>0</v>
      </c>
      <c r="D196" s="11">
        <v>1</v>
      </c>
      <c r="E196" s="11">
        <v>1</v>
      </c>
      <c r="F196" s="11">
        <v>0</v>
      </c>
      <c r="G196" s="16">
        <v>6.8965520000000002E-3</v>
      </c>
      <c r="H196" s="17">
        <v>0</v>
      </c>
    </row>
    <row r="197" spans="1:8" ht="15" customHeight="1" x14ac:dyDescent="0.2">
      <c r="A197" s="2" t="s">
        <v>182</v>
      </c>
      <c r="B197" s="11">
        <v>1</v>
      </c>
      <c r="C197" s="11">
        <v>1</v>
      </c>
      <c r="D197" s="11" t="s">
        <v>15</v>
      </c>
      <c r="E197" s="11">
        <v>1300</v>
      </c>
      <c r="F197" s="11">
        <v>1300</v>
      </c>
      <c r="G197" s="16">
        <v>9</v>
      </c>
      <c r="H197" s="17">
        <v>1200</v>
      </c>
    </row>
    <row r="198" spans="1:8" ht="15" customHeight="1" x14ac:dyDescent="0.2">
      <c r="A198" s="2" t="s">
        <v>183</v>
      </c>
      <c r="B198" s="11">
        <v>3</v>
      </c>
      <c r="C198" s="11">
        <v>0</v>
      </c>
      <c r="D198" s="11">
        <v>3</v>
      </c>
      <c r="E198" s="11">
        <v>3</v>
      </c>
      <c r="F198" s="11">
        <v>1</v>
      </c>
      <c r="G198" s="16">
        <v>2.0689656000000001E-2</v>
      </c>
      <c r="H198" s="17">
        <v>3</v>
      </c>
    </row>
    <row r="199" spans="1:8" ht="21" customHeight="1" x14ac:dyDescent="0.2">
      <c r="A199" s="2" t="s">
        <v>184</v>
      </c>
      <c r="B199" s="13">
        <f>+B200</f>
        <v>1</v>
      </c>
      <c r="C199" s="13">
        <f t="shared" ref="C199:H199" si="55">+C200</f>
        <v>0</v>
      </c>
      <c r="D199" s="13">
        <f t="shared" si="55"/>
        <v>1</v>
      </c>
      <c r="E199" s="13">
        <f t="shared" si="55"/>
        <v>30</v>
      </c>
      <c r="F199" s="13">
        <f t="shared" si="55"/>
        <v>0</v>
      </c>
      <c r="G199" s="14">
        <f t="shared" si="55"/>
        <v>0.21</v>
      </c>
      <c r="H199" s="15">
        <f t="shared" si="55"/>
        <v>0</v>
      </c>
    </row>
    <row r="200" spans="1:8" ht="15" customHeight="1" x14ac:dyDescent="0.2">
      <c r="A200" s="2" t="s">
        <v>185</v>
      </c>
      <c r="B200" s="11">
        <v>1</v>
      </c>
      <c r="C200" s="11">
        <v>0</v>
      </c>
      <c r="D200" s="11">
        <v>1</v>
      </c>
      <c r="E200" s="11">
        <v>30</v>
      </c>
      <c r="F200" s="11">
        <v>0</v>
      </c>
      <c r="G200" s="16">
        <v>0.21</v>
      </c>
      <c r="H200" s="17">
        <v>0</v>
      </c>
    </row>
    <row r="201" spans="1:8" ht="21" customHeight="1" x14ac:dyDescent="0.2">
      <c r="A201" s="2" t="s">
        <v>186</v>
      </c>
      <c r="B201" s="13">
        <f>+B202</f>
        <v>1</v>
      </c>
      <c r="C201" s="13">
        <f t="shared" ref="C201:H201" si="56">+C202</f>
        <v>0</v>
      </c>
      <c r="D201" s="13">
        <f t="shared" si="56"/>
        <v>1</v>
      </c>
      <c r="E201" s="13">
        <f t="shared" si="56"/>
        <v>3</v>
      </c>
      <c r="F201" s="13">
        <f t="shared" si="56"/>
        <v>3</v>
      </c>
      <c r="G201" s="14">
        <f t="shared" si="56"/>
        <v>0.02</v>
      </c>
      <c r="H201" s="15">
        <f t="shared" si="56"/>
        <v>6</v>
      </c>
    </row>
    <row r="202" spans="1:8" ht="15" customHeight="1" x14ac:dyDescent="0.2">
      <c r="A202" s="2" t="s">
        <v>187</v>
      </c>
      <c r="B202" s="11">
        <v>1</v>
      </c>
      <c r="C202" s="11">
        <v>0</v>
      </c>
      <c r="D202" s="11">
        <v>1</v>
      </c>
      <c r="E202" s="11">
        <v>3</v>
      </c>
      <c r="F202" s="11">
        <v>3</v>
      </c>
      <c r="G202" s="16">
        <v>0.02</v>
      </c>
      <c r="H202" s="17">
        <v>6</v>
      </c>
    </row>
    <row r="203" spans="1:8" ht="21" customHeight="1" x14ac:dyDescent="0.2">
      <c r="A203" s="2" t="s">
        <v>110</v>
      </c>
      <c r="B203" s="13">
        <f>+B204</f>
        <v>1</v>
      </c>
      <c r="C203" s="13">
        <f t="shared" ref="C203:H203" si="57">+C204</f>
        <v>0</v>
      </c>
      <c r="D203" s="13">
        <f t="shared" si="57"/>
        <v>1</v>
      </c>
      <c r="E203" s="13">
        <f t="shared" si="57"/>
        <v>2</v>
      </c>
      <c r="F203" s="13">
        <f t="shared" si="57"/>
        <v>0</v>
      </c>
      <c r="G203" s="14">
        <f t="shared" si="57"/>
        <v>0.01</v>
      </c>
      <c r="H203" s="15">
        <f t="shared" si="57"/>
        <v>0</v>
      </c>
    </row>
    <row r="204" spans="1:8" ht="15" customHeight="1" x14ac:dyDescent="0.2">
      <c r="A204" s="2" t="s">
        <v>188</v>
      </c>
      <c r="B204" s="11">
        <v>1</v>
      </c>
      <c r="C204" s="11">
        <v>0</v>
      </c>
      <c r="D204" s="11">
        <v>1</v>
      </c>
      <c r="E204" s="11">
        <v>2</v>
      </c>
      <c r="F204" s="11">
        <v>0</v>
      </c>
      <c r="G204" s="16">
        <v>0.01</v>
      </c>
      <c r="H204" s="17">
        <v>0</v>
      </c>
    </row>
    <row r="205" spans="1:8" ht="21" customHeight="1" x14ac:dyDescent="0.2">
      <c r="A205" s="2" t="s">
        <v>189</v>
      </c>
      <c r="B205" s="13">
        <f>+B206</f>
        <v>1</v>
      </c>
      <c r="C205" s="13" t="s">
        <v>15</v>
      </c>
      <c r="D205" s="13">
        <f>+D206</f>
        <v>1</v>
      </c>
      <c r="E205" s="13">
        <f t="shared" ref="E205" si="58">+E206</f>
        <v>1</v>
      </c>
      <c r="F205" s="13">
        <v>5</v>
      </c>
      <c r="G205" s="14">
        <v>0.03</v>
      </c>
      <c r="H205" s="15">
        <v>60</v>
      </c>
    </row>
    <row r="206" spans="1:8" ht="15" customHeight="1" x14ac:dyDescent="0.2">
      <c r="A206" s="2" t="s">
        <v>231</v>
      </c>
      <c r="B206" s="11">
        <f>SUM(C206,D206)</f>
        <v>1</v>
      </c>
      <c r="C206" s="11" t="s">
        <v>15</v>
      </c>
      <c r="D206" s="11">
        <v>1</v>
      </c>
      <c r="E206" s="11">
        <v>1</v>
      </c>
      <c r="F206" s="11">
        <v>1</v>
      </c>
      <c r="G206" s="16">
        <v>1</v>
      </c>
      <c r="H206" s="17">
        <v>1</v>
      </c>
    </row>
    <row r="207" spans="1:8" ht="21" customHeight="1" x14ac:dyDescent="0.2">
      <c r="A207" s="2" t="s">
        <v>190</v>
      </c>
      <c r="B207" s="13">
        <f>+B208</f>
        <v>2</v>
      </c>
      <c r="C207" s="13">
        <f t="shared" ref="C207:H207" si="59">+C208</f>
        <v>2</v>
      </c>
      <c r="D207" s="13" t="str">
        <f t="shared" si="59"/>
        <v>-</v>
      </c>
      <c r="E207" s="13">
        <f>+E208</f>
        <v>5920</v>
      </c>
      <c r="F207" s="13">
        <f t="shared" si="59"/>
        <v>5920</v>
      </c>
      <c r="G207" s="14">
        <f t="shared" si="59"/>
        <v>53</v>
      </c>
      <c r="H207" s="15">
        <f t="shared" si="59"/>
        <v>18000</v>
      </c>
    </row>
    <row r="208" spans="1:8" ht="15" customHeight="1" x14ac:dyDescent="0.2">
      <c r="A208" s="2" t="s">
        <v>191</v>
      </c>
      <c r="B208" s="11">
        <v>2</v>
      </c>
      <c r="C208" s="11">
        <v>2</v>
      </c>
      <c r="D208" s="11" t="s">
        <v>15</v>
      </c>
      <c r="E208" s="11">
        <v>5920</v>
      </c>
      <c r="F208" s="11">
        <v>5920</v>
      </c>
      <c r="G208" s="16">
        <v>53</v>
      </c>
      <c r="H208" s="17">
        <v>18000</v>
      </c>
    </row>
    <row r="209" spans="1:8" ht="21" customHeight="1" x14ac:dyDescent="0.2">
      <c r="A209" s="2" t="s">
        <v>192</v>
      </c>
      <c r="B209" s="13">
        <f>+B210</f>
        <v>1</v>
      </c>
      <c r="C209" s="13">
        <f t="shared" ref="C209:H209" si="60">+C210</f>
        <v>0</v>
      </c>
      <c r="D209" s="13">
        <f t="shared" si="60"/>
        <v>1</v>
      </c>
      <c r="E209" s="13">
        <f t="shared" si="60"/>
        <v>10</v>
      </c>
      <c r="F209" s="13">
        <f t="shared" si="60"/>
        <v>3</v>
      </c>
      <c r="G209" s="14">
        <f t="shared" si="60"/>
        <v>7.0000000000000007E-2</v>
      </c>
      <c r="H209" s="15">
        <f t="shared" si="60"/>
        <v>6</v>
      </c>
    </row>
    <row r="210" spans="1:8" ht="15" customHeight="1" x14ac:dyDescent="0.2">
      <c r="A210" s="2" t="s">
        <v>232</v>
      </c>
      <c r="B210" s="11">
        <v>1</v>
      </c>
      <c r="C210" s="11">
        <v>0</v>
      </c>
      <c r="D210" s="11">
        <v>1</v>
      </c>
      <c r="E210" s="11">
        <v>10</v>
      </c>
      <c r="F210" s="11">
        <v>3</v>
      </c>
      <c r="G210" s="16">
        <v>7.0000000000000007E-2</v>
      </c>
      <c r="H210" s="17">
        <v>6</v>
      </c>
    </row>
    <row r="211" spans="1:8" ht="21" customHeight="1" x14ac:dyDescent="0.2">
      <c r="A211" s="2" t="s">
        <v>13</v>
      </c>
      <c r="B211" s="13">
        <f>+B212</f>
        <v>5</v>
      </c>
      <c r="C211" s="13">
        <f t="shared" ref="C211:H211" si="61">+C212</f>
        <v>0</v>
      </c>
      <c r="D211" s="13">
        <f t="shared" si="61"/>
        <v>5</v>
      </c>
      <c r="E211" s="13">
        <f t="shared" si="61"/>
        <v>54</v>
      </c>
      <c r="F211" s="13">
        <f t="shared" si="61"/>
        <v>34</v>
      </c>
      <c r="G211" s="14">
        <f t="shared" si="61"/>
        <v>0.37</v>
      </c>
      <c r="H211" s="15">
        <f t="shared" si="61"/>
        <v>62</v>
      </c>
    </row>
    <row r="212" spans="1:8" ht="21" customHeight="1" x14ac:dyDescent="0.2">
      <c r="A212" s="2" t="s">
        <v>193</v>
      </c>
      <c r="B212" s="13">
        <f>+B213+B214</f>
        <v>5</v>
      </c>
      <c r="C212" s="13">
        <f t="shared" ref="C212:H212" si="62">+C213+C214</f>
        <v>0</v>
      </c>
      <c r="D212" s="13">
        <f t="shared" si="62"/>
        <v>5</v>
      </c>
      <c r="E212" s="13">
        <f t="shared" si="62"/>
        <v>54</v>
      </c>
      <c r="F212" s="13">
        <f t="shared" si="62"/>
        <v>34</v>
      </c>
      <c r="G212" s="14">
        <f t="shared" si="62"/>
        <v>0.37</v>
      </c>
      <c r="H212" s="15">
        <f t="shared" si="62"/>
        <v>62</v>
      </c>
    </row>
    <row r="213" spans="1:8" ht="15" customHeight="1" x14ac:dyDescent="0.2">
      <c r="A213" s="2" t="s">
        <v>194</v>
      </c>
      <c r="B213" s="11">
        <v>4</v>
      </c>
      <c r="C213" s="11">
        <v>0</v>
      </c>
      <c r="D213" s="11">
        <v>4</v>
      </c>
      <c r="E213" s="11">
        <v>35</v>
      </c>
      <c r="F213" s="11">
        <v>15</v>
      </c>
      <c r="G213" s="16">
        <v>0.24000000000000002</v>
      </c>
      <c r="H213" s="17">
        <v>2</v>
      </c>
    </row>
    <row r="214" spans="1:8" ht="15" customHeight="1" x14ac:dyDescent="0.2">
      <c r="A214" s="2" t="s">
        <v>195</v>
      </c>
      <c r="B214" s="11">
        <v>1</v>
      </c>
      <c r="C214" s="11">
        <v>0</v>
      </c>
      <c r="D214" s="11">
        <v>1</v>
      </c>
      <c r="E214" s="11">
        <v>19</v>
      </c>
      <c r="F214" s="11">
        <v>19</v>
      </c>
      <c r="G214" s="16">
        <v>0.13</v>
      </c>
      <c r="H214" s="17">
        <v>60</v>
      </c>
    </row>
    <row r="215" spans="1:8" ht="21" customHeight="1" x14ac:dyDescent="0.2">
      <c r="A215" s="2" t="s">
        <v>14</v>
      </c>
      <c r="B215" s="13">
        <f>+B216+B219+B222+B225+B228+B230+B234</f>
        <v>16</v>
      </c>
      <c r="C215" s="13">
        <f t="shared" ref="C215:H215" si="63">+C216+C219+C222+C225+C228+C230+C234</f>
        <v>0</v>
      </c>
      <c r="D215" s="13">
        <f t="shared" si="63"/>
        <v>16</v>
      </c>
      <c r="E215" s="13">
        <f t="shared" si="63"/>
        <v>77</v>
      </c>
      <c r="F215" s="13">
        <f t="shared" si="63"/>
        <v>19</v>
      </c>
      <c r="G215" s="14">
        <f t="shared" si="63"/>
        <v>0.50448276000000003</v>
      </c>
      <c r="H215" s="15">
        <f t="shared" si="63"/>
        <v>19</v>
      </c>
    </row>
    <row r="216" spans="1:8" ht="21" customHeight="1" x14ac:dyDescent="0.2">
      <c r="A216" s="2" t="s">
        <v>196</v>
      </c>
      <c r="B216" s="13">
        <f>+B217+B218</f>
        <v>2</v>
      </c>
      <c r="C216" s="13">
        <f t="shared" ref="C216:H216" si="64">+C217+C218</f>
        <v>0</v>
      </c>
      <c r="D216" s="13">
        <f t="shared" si="64"/>
        <v>2</v>
      </c>
      <c r="E216" s="13">
        <f t="shared" si="64"/>
        <v>6</v>
      </c>
      <c r="F216" s="13">
        <f t="shared" si="64"/>
        <v>1</v>
      </c>
      <c r="G216" s="14">
        <f t="shared" si="64"/>
        <v>3.6896551999999999E-2</v>
      </c>
      <c r="H216" s="15">
        <f t="shared" si="64"/>
        <v>2</v>
      </c>
    </row>
    <row r="217" spans="1:8" ht="15" customHeight="1" x14ac:dyDescent="0.2">
      <c r="A217" s="2" t="s">
        <v>233</v>
      </c>
      <c r="B217" s="11">
        <v>1</v>
      </c>
      <c r="C217" s="11">
        <v>0</v>
      </c>
      <c r="D217" s="11">
        <v>1</v>
      </c>
      <c r="E217" s="11">
        <v>5</v>
      </c>
      <c r="F217" s="11">
        <v>0</v>
      </c>
      <c r="G217" s="16">
        <v>0.03</v>
      </c>
      <c r="H217" s="17">
        <v>0</v>
      </c>
    </row>
    <row r="218" spans="1:8" ht="15" customHeight="1" x14ac:dyDescent="0.2">
      <c r="A218" s="2" t="s">
        <v>197</v>
      </c>
      <c r="B218" s="11">
        <v>1</v>
      </c>
      <c r="C218" s="11">
        <v>0</v>
      </c>
      <c r="D218" s="11">
        <v>1</v>
      </c>
      <c r="E218" s="11">
        <v>1</v>
      </c>
      <c r="F218" s="11">
        <v>1</v>
      </c>
      <c r="G218" s="16">
        <v>6.8965520000000002E-3</v>
      </c>
      <c r="H218" s="17">
        <v>2</v>
      </c>
    </row>
    <row r="219" spans="1:8" ht="21" customHeight="1" x14ac:dyDescent="0.2">
      <c r="A219" s="2" t="s">
        <v>198</v>
      </c>
      <c r="B219" s="13">
        <f>+B220+B221</f>
        <v>2</v>
      </c>
      <c r="C219" s="13">
        <f t="shared" ref="C219:H219" si="65">+C220+C221</f>
        <v>0</v>
      </c>
      <c r="D219" s="13">
        <f t="shared" si="65"/>
        <v>2</v>
      </c>
      <c r="E219" s="13">
        <f t="shared" si="65"/>
        <v>3</v>
      </c>
      <c r="F219" s="13">
        <f t="shared" si="65"/>
        <v>0</v>
      </c>
      <c r="G219" s="14">
        <f t="shared" si="65"/>
        <v>1.6896552000000002E-2</v>
      </c>
      <c r="H219" s="15">
        <f t="shared" si="65"/>
        <v>0</v>
      </c>
    </row>
    <row r="220" spans="1:8" ht="15" customHeight="1" x14ac:dyDescent="0.2">
      <c r="A220" s="2" t="s">
        <v>199</v>
      </c>
      <c r="B220" s="11">
        <v>1</v>
      </c>
      <c r="C220" s="11">
        <v>0</v>
      </c>
      <c r="D220" s="11">
        <v>1</v>
      </c>
      <c r="E220" s="11">
        <v>2</v>
      </c>
      <c r="F220" s="11">
        <v>0</v>
      </c>
      <c r="G220" s="16">
        <v>0.01</v>
      </c>
      <c r="H220" s="17">
        <v>0</v>
      </c>
    </row>
    <row r="221" spans="1:8" ht="15" customHeight="1" x14ac:dyDescent="0.2">
      <c r="A221" s="2" t="s">
        <v>200</v>
      </c>
      <c r="B221" s="11">
        <v>1</v>
      </c>
      <c r="C221" s="11">
        <v>0</v>
      </c>
      <c r="D221" s="11">
        <v>1</v>
      </c>
      <c r="E221" s="11">
        <v>1</v>
      </c>
      <c r="F221" s="11">
        <v>0</v>
      </c>
      <c r="G221" s="16">
        <v>6.8965520000000002E-3</v>
      </c>
      <c r="H221" s="17">
        <v>0</v>
      </c>
    </row>
    <row r="222" spans="1:8" ht="21" customHeight="1" x14ac:dyDescent="0.2">
      <c r="A222" s="2" t="s">
        <v>201</v>
      </c>
      <c r="B222" s="13">
        <f>+B223+B224</f>
        <v>2</v>
      </c>
      <c r="C222" s="13">
        <f t="shared" ref="C222:H222" si="66">+C223+C224</f>
        <v>0</v>
      </c>
      <c r="D222" s="13">
        <f t="shared" si="66"/>
        <v>2</v>
      </c>
      <c r="E222" s="13">
        <f t="shared" si="66"/>
        <v>15</v>
      </c>
      <c r="F222" s="13">
        <f t="shared" si="66"/>
        <v>6</v>
      </c>
      <c r="G222" s="14">
        <f t="shared" si="66"/>
        <v>0.1</v>
      </c>
      <c r="H222" s="15">
        <f t="shared" si="66"/>
        <v>5</v>
      </c>
    </row>
    <row r="223" spans="1:8" ht="15" customHeight="1" x14ac:dyDescent="0.2">
      <c r="A223" s="2" t="s">
        <v>234</v>
      </c>
      <c r="B223" s="11">
        <v>1</v>
      </c>
      <c r="C223" s="11">
        <v>0</v>
      </c>
      <c r="D223" s="11">
        <v>1</v>
      </c>
      <c r="E223" s="11">
        <v>3</v>
      </c>
      <c r="F223" s="11">
        <v>0</v>
      </c>
      <c r="G223" s="16">
        <v>0.02</v>
      </c>
      <c r="H223" s="17">
        <v>0</v>
      </c>
    </row>
    <row r="224" spans="1:8" ht="15" customHeight="1" x14ac:dyDescent="0.2">
      <c r="A224" s="2" t="s">
        <v>202</v>
      </c>
      <c r="B224" s="11">
        <v>1</v>
      </c>
      <c r="C224" s="11">
        <v>0</v>
      </c>
      <c r="D224" s="11">
        <v>1</v>
      </c>
      <c r="E224" s="11">
        <v>12</v>
      </c>
      <c r="F224" s="11">
        <v>6</v>
      </c>
      <c r="G224" s="16">
        <v>0.08</v>
      </c>
      <c r="H224" s="17">
        <v>5</v>
      </c>
    </row>
    <row r="225" spans="1:8" ht="21" customHeight="1" x14ac:dyDescent="0.2">
      <c r="A225" s="2" t="s">
        <v>203</v>
      </c>
      <c r="B225" s="13">
        <f>+B226+B227</f>
        <v>3</v>
      </c>
      <c r="C225" s="13">
        <f t="shared" ref="C225:H225" si="67">+C226+C227</f>
        <v>0</v>
      </c>
      <c r="D225" s="13">
        <f t="shared" si="67"/>
        <v>3</v>
      </c>
      <c r="E225" s="13">
        <f t="shared" si="67"/>
        <v>8</v>
      </c>
      <c r="F225" s="13">
        <f t="shared" si="67"/>
        <v>4</v>
      </c>
      <c r="G225" s="14">
        <f t="shared" si="67"/>
        <v>0.05</v>
      </c>
      <c r="H225" s="15">
        <f t="shared" si="67"/>
        <v>4</v>
      </c>
    </row>
    <row r="226" spans="1:8" ht="15" customHeight="1" x14ac:dyDescent="0.2">
      <c r="A226" s="2" t="s">
        <v>204</v>
      </c>
      <c r="B226" s="11">
        <v>2</v>
      </c>
      <c r="C226" s="11">
        <v>0</v>
      </c>
      <c r="D226" s="11">
        <v>2</v>
      </c>
      <c r="E226" s="11">
        <v>4</v>
      </c>
      <c r="F226" s="11">
        <v>0</v>
      </c>
      <c r="G226" s="16">
        <v>0.02</v>
      </c>
      <c r="H226" s="17">
        <v>0</v>
      </c>
    </row>
    <row r="227" spans="1:8" ht="15" customHeight="1" x14ac:dyDescent="0.2">
      <c r="A227" s="2" t="s">
        <v>205</v>
      </c>
      <c r="B227" s="11">
        <v>1</v>
      </c>
      <c r="C227" s="11">
        <v>0</v>
      </c>
      <c r="D227" s="11">
        <v>1</v>
      </c>
      <c r="E227" s="11">
        <v>4</v>
      </c>
      <c r="F227" s="11">
        <v>4</v>
      </c>
      <c r="G227" s="16">
        <v>0.03</v>
      </c>
      <c r="H227" s="17">
        <v>4</v>
      </c>
    </row>
    <row r="228" spans="1:8" ht="21" customHeight="1" x14ac:dyDescent="0.2">
      <c r="A228" s="2" t="s">
        <v>206</v>
      </c>
      <c r="B228" s="13">
        <f>+B229</f>
        <v>1</v>
      </c>
      <c r="C228" s="13">
        <f t="shared" ref="C228:H228" si="68">+C229</f>
        <v>0</v>
      </c>
      <c r="D228" s="13">
        <f t="shared" si="68"/>
        <v>1</v>
      </c>
      <c r="E228" s="13">
        <f t="shared" si="68"/>
        <v>1</v>
      </c>
      <c r="F228" s="13">
        <f t="shared" si="68"/>
        <v>1</v>
      </c>
      <c r="G228" s="14">
        <f t="shared" si="68"/>
        <v>6.8965520000000002E-3</v>
      </c>
      <c r="H228" s="15">
        <f t="shared" si="68"/>
        <v>3</v>
      </c>
    </row>
    <row r="229" spans="1:8" ht="15" customHeight="1" x14ac:dyDescent="0.2">
      <c r="A229" s="2" t="s">
        <v>207</v>
      </c>
      <c r="B229" s="11">
        <v>1</v>
      </c>
      <c r="C229" s="11">
        <v>0</v>
      </c>
      <c r="D229" s="11">
        <v>1</v>
      </c>
      <c r="E229" s="11">
        <v>1</v>
      </c>
      <c r="F229" s="11">
        <v>1</v>
      </c>
      <c r="G229" s="16">
        <v>6.8965520000000002E-3</v>
      </c>
      <c r="H229" s="17">
        <v>3</v>
      </c>
    </row>
    <row r="230" spans="1:8" ht="21" customHeight="1" x14ac:dyDescent="0.2">
      <c r="A230" s="2" t="s">
        <v>208</v>
      </c>
      <c r="B230" s="13">
        <f>+B231+B232+B233</f>
        <v>3</v>
      </c>
      <c r="C230" s="13">
        <f t="shared" ref="C230:H230" si="69">+C231+C232+C233</f>
        <v>0</v>
      </c>
      <c r="D230" s="13">
        <f t="shared" si="69"/>
        <v>3</v>
      </c>
      <c r="E230" s="13">
        <f t="shared" si="69"/>
        <v>36</v>
      </c>
      <c r="F230" s="13">
        <f t="shared" si="69"/>
        <v>0</v>
      </c>
      <c r="G230" s="14">
        <f t="shared" si="69"/>
        <v>0.24689655200000002</v>
      </c>
      <c r="H230" s="15">
        <f t="shared" si="69"/>
        <v>0</v>
      </c>
    </row>
    <row r="231" spans="1:8" ht="15" customHeight="1" x14ac:dyDescent="0.2">
      <c r="A231" s="2" t="s">
        <v>209</v>
      </c>
      <c r="B231" s="11">
        <v>1</v>
      </c>
      <c r="C231" s="11">
        <v>0</v>
      </c>
      <c r="D231" s="11">
        <v>1</v>
      </c>
      <c r="E231" s="11">
        <v>10</v>
      </c>
      <c r="F231" s="11">
        <v>0</v>
      </c>
      <c r="G231" s="16">
        <v>7.0000000000000007E-2</v>
      </c>
      <c r="H231" s="17">
        <v>0</v>
      </c>
    </row>
    <row r="232" spans="1:8" ht="15" customHeight="1" x14ac:dyDescent="0.2">
      <c r="A232" s="2" t="s">
        <v>210</v>
      </c>
      <c r="B232" s="11">
        <v>1</v>
      </c>
      <c r="C232" s="11">
        <v>0</v>
      </c>
      <c r="D232" s="11">
        <v>1</v>
      </c>
      <c r="E232" s="11">
        <v>1</v>
      </c>
      <c r="F232" s="11">
        <v>0</v>
      </c>
      <c r="G232" s="16">
        <v>6.8965520000000002E-3</v>
      </c>
      <c r="H232" s="17">
        <v>0</v>
      </c>
    </row>
    <row r="233" spans="1:8" ht="15" customHeight="1" x14ac:dyDescent="0.2">
      <c r="A233" s="2" t="s">
        <v>211</v>
      </c>
      <c r="B233" s="11">
        <v>1</v>
      </c>
      <c r="C233" s="11">
        <v>0</v>
      </c>
      <c r="D233" s="11">
        <v>1</v>
      </c>
      <c r="E233" s="11">
        <v>25</v>
      </c>
      <c r="F233" s="11">
        <v>0</v>
      </c>
      <c r="G233" s="16">
        <v>0.17</v>
      </c>
      <c r="H233" s="17">
        <v>0</v>
      </c>
    </row>
    <row r="234" spans="1:8" ht="21" customHeight="1" x14ac:dyDescent="0.2">
      <c r="A234" s="2" t="s">
        <v>241</v>
      </c>
      <c r="B234" s="13">
        <f>+B235</f>
        <v>3</v>
      </c>
      <c r="C234" s="13">
        <f t="shared" ref="C234:H234" si="70">+C235</f>
        <v>0</v>
      </c>
      <c r="D234" s="13">
        <f t="shared" si="70"/>
        <v>3</v>
      </c>
      <c r="E234" s="13">
        <f t="shared" si="70"/>
        <v>8</v>
      </c>
      <c r="F234" s="13">
        <f t="shared" si="70"/>
        <v>6.9999999999999991</v>
      </c>
      <c r="G234" s="14">
        <f t="shared" si="70"/>
        <v>4.6896552000000001E-2</v>
      </c>
      <c r="H234" s="15">
        <f t="shared" si="70"/>
        <v>5</v>
      </c>
    </row>
    <row r="235" spans="1:8" ht="15" customHeight="1" x14ac:dyDescent="0.2">
      <c r="A235" s="7" t="s">
        <v>212</v>
      </c>
      <c r="B235" s="12">
        <v>3</v>
      </c>
      <c r="C235" s="12">
        <v>0</v>
      </c>
      <c r="D235" s="12">
        <v>3</v>
      </c>
      <c r="E235" s="12">
        <v>8</v>
      </c>
      <c r="F235" s="12">
        <v>6.9999999999999991</v>
      </c>
      <c r="G235" s="18">
        <v>4.6896552000000001E-2</v>
      </c>
      <c r="H235" s="19">
        <v>5</v>
      </c>
    </row>
    <row r="236" spans="1:8" s="10" customFormat="1" ht="18" customHeight="1" x14ac:dyDescent="0.2">
      <c r="A236" s="20" t="s">
        <v>239</v>
      </c>
      <c r="B236" s="20"/>
      <c r="C236" s="20"/>
      <c r="D236" s="20"/>
      <c r="E236" s="20"/>
      <c r="F236" s="20"/>
      <c r="G236" s="20"/>
      <c r="H236" s="20"/>
    </row>
    <row r="237" spans="1:8" s="9" customFormat="1" ht="18" customHeight="1" x14ac:dyDescent="0.2">
      <c r="A237" s="4" t="s">
        <v>18</v>
      </c>
      <c r="B237" s="5"/>
      <c r="C237" s="5"/>
      <c r="D237" s="5"/>
      <c r="E237" s="5"/>
      <c r="F237" s="5"/>
      <c r="G237" s="6"/>
    </row>
  </sheetData>
  <mergeCells count="7">
    <mergeCell ref="A236:H236"/>
    <mergeCell ref="A1:H1"/>
    <mergeCell ref="B2:D2"/>
    <mergeCell ref="A2:A3"/>
    <mergeCell ref="E2:F2"/>
    <mergeCell ref="G2:G3"/>
    <mergeCell ref="H2:H3"/>
  </mergeCells>
  <printOptions horizontalCentered="1"/>
  <pageMargins left="0.74803149606299213" right="0.74803149606299213" top="0.98425196850393704" bottom="0.98425196850393704" header="0.51181102362204722" footer="0.51181102362204722"/>
  <pageSetup scale="8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18</vt:lpstr>
      <vt:lpstr>'Cuadro 18'!Área_de_impresión</vt:lpstr>
      <vt:lpstr>'Cuadro 18'!Títulos_a_imprimir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GEOVANNE ESPINO</cp:lastModifiedBy>
  <cp:lastPrinted>2025-07-07T15:57:47Z</cp:lastPrinted>
  <dcterms:created xsi:type="dcterms:W3CDTF">2025-06-11T15:18:41Z</dcterms:created>
  <dcterms:modified xsi:type="dcterms:W3CDTF">2025-07-09T19:29:07Z</dcterms:modified>
</cp:coreProperties>
</file>